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11940" windowHeight="6240" tabRatio="895"/>
  </bookViews>
  <sheets>
    <sheet name=" 2013 Calculation All Returns " sheetId="1" r:id="rId1"/>
  </sheets>
  <definedNames>
    <definedName name="_xlnm.Print_Area" localSheetId="0">' 2013 Calculation All Returns '!$A$1:$T$69</definedName>
  </definedNames>
  <calcPr calcId="125725" calcOnSave="0"/>
</workbook>
</file>

<file path=xl/calcChain.xml><?xml version="1.0" encoding="utf-8"?>
<calcChain xmlns="http://schemas.openxmlformats.org/spreadsheetml/2006/main">
  <c r="T35" i="1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K36" l="1"/>
  <c r="H36"/>
  <c r="B36"/>
  <c r="E56" l="1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B57" l="1"/>
  <c r="C57"/>
  <c r="R57"/>
  <c r="P57"/>
  <c r="O57"/>
  <c r="N57"/>
  <c r="M57"/>
  <c r="L57"/>
  <c r="K57"/>
  <c r="J57"/>
  <c r="I57"/>
  <c r="H57"/>
  <c r="G57"/>
  <c r="F57"/>
  <c r="D57"/>
  <c r="E57" l="1"/>
  <c r="T57"/>
  <c r="S57"/>
  <c r="C36" l="1"/>
  <c r="Q57" l="1"/>
  <c r="J36"/>
  <c r="L36"/>
  <c r="R36"/>
  <c r="P36"/>
  <c r="O36"/>
  <c r="N36"/>
  <c r="M36"/>
  <c r="I36"/>
  <c r="G36"/>
  <c r="D36"/>
  <c r="E36" s="1"/>
  <c r="F36"/>
  <c r="Q36"/>
  <c r="T36" l="1"/>
  <c r="S36"/>
</calcChain>
</file>

<file path=xl/sharedStrings.xml><?xml version="1.0" encoding="utf-8"?>
<sst xmlns="http://schemas.openxmlformats.org/spreadsheetml/2006/main" count="160" uniqueCount="126">
  <si>
    <t>No Taxable Income</t>
  </si>
  <si>
    <t>TOTAL</t>
  </si>
  <si>
    <t>Deductions</t>
  </si>
  <si>
    <t>[$]</t>
  </si>
  <si>
    <t xml:space="preserve"> 200,001 or more</t>
  </si>
  <si>
    <t>Non-Positive AGI</t>
  </si>
  <si>
    <t xml:space="preserve">Net </t>
  </si>
  <si>
    <t>Tax</t>
  </si>
  <si>
    <t xml:space="preserve">Total </t>
  </si>
  <si>
    <t>Rate*</t>
  </si>
  <si>
    <t xml:space="preserve">Computed </t>
  </si>
  <si>
    <t>Credits</t>
  </si>
  <si>
    <t>Per</t>
  </si>
  <si>
    <t>Additions</t>
  </si>
  <si>
    <t>Return</t>
  </si>
  <si>
    <t>[%]</t>
  </si>
  <si>
    <t>B.  BY SIZE OF FEDERAL ADJUSTED GROSS INCOME</t>
  </si>
  <si>
    <t xml:space="preserve">       A.  BY SIZE OF NC TAXABLE INCOME</t>
  </si>
  <si>
    <t xml:space="preserve">[includes </t>
  </si>
  <si>
    <t xml:space="preserve">returns </t>
  </si>
  <si>
    <t>[before</t>
  </si>
  <si>
    <t>[after</t>
  </si>
  <si>
    <t>with</t>
  </si>
  <si>
    <t>residency</t>
  </si>
  <si>
    <t>deficit]</t>
  </si>
  <si>
    <t>proration]</t>
  </si>
  <si>
    <t xml:space="preserve">    Taken**</t>
  </si>
  <si>
    <t>Number</t>
  </si>
  <si>
    <t>of</t>
  </si>
  <si>
    <t>Allowance</t>
  </si>
  <si>
    <t>Returns</t>
  </si>
  <si>
    <t xml:space="preserve"> Tax</t>
  </si>
  <si>
    <t xml:space="preserve"> 160,001 - 200,000</t>
  </si>
  <si>
    <t xml:space="preserve"> 120,001 - 160,000</t>
  </si>
  <si>
    <t xml:space="preserve"> 100,001 - 120,000</t>
  </si>
  <si>
    <t xml:space="preserve">   80,001 - 100,000</t>
  </si>
  <si>
    <t xml:space="preserve">   75,001 -   80,000</t>
  </si>
  <si>
    <t xml:space="preserve">   60,001 -   75,000</t>
  </si>
  <si>
    <t xml:space="preserve">   50,001 -   60,000</t>
  </si>
  <si>
    <t xml:space="preserve">   40,001 -   50,000</t>
  </si>
  <si>
    <t xml:space="preserve">   30,001 -   40,000</t>
  </si>
  <si>
    <t xml:space="preserve">   25,001 -   30,000</t>
  </si>
  <si>
    <t xml:space="preserve">   21,251 -   25,000</t>
  </si>
  <si>
    <t xml:space="preserve">   20,001 -   21,250 </t>
  </si>
  <si>
    <t xml:space="preserve">   17,001 -   20,000</t>
  </si>
  <si>
    <t xml:space="preserve">   15,001 -   17,000</t>
  </si>
  <si>
    <t xml:space="preserve">   12,751 -   15,000</t>
  </si>
  <si>
    <t xml:space="preserve">   10,626 -   12,750</t>
  </si>
  <si>
    <t xml:space="preserve">   10,001 -   10,625</t>
  </si>
  <si>
    <t xml:space="preserve">     6,001 -   10,000</t>
  </si>
  <si>
    <t xml:space="preserve">     4,001 -     6,000</t>
  </si>
  <si>
    <t xml:space="preserve">     2,001 -     4,000</t>
  </si>
  <si>
    <t>$          1 -     2,000</t>
  </si>
  <si>
    <t xml:space="preserve"> 500,000 - 999,999</t>
  </si>
  <si>
    <t xml:space="preserve"> 200,000 - 499,999</t>
  </si>
  <si>
    <t xml:space="preserve"> 150,000 - 199,999</t>
  </si>
  <si>
    <t xml:space="preserve"> 100,000 - 149,999</t>
  </si>
  <si>
    <t xml:space="preserve">   90,000 -   99,999</t>
  </si>
  <si>
    <t xml:space="preserve">   80,000 -   89,999</t>
  </si>
  <si>
    <t xml:space="preserve">   70,000 -   79,999</t>
  </si>
  <si>
    <t xml:space="preserve">   60,000 -   69,999</t>
  </si>
  <si>
    <t xml:space="preserve">   50,000 -   59,999</t>
  </si>
  <si>
    <t xml:space="preserve">   40,000 -   49,999</t>
  </si>
  <si>
    <t xml:space="preserve">   30,000 -   39,999</t>
  </si>
  <si>
    <t xml:space="preserve">   25,000 -   29,999</t>
  </si>
  <si>
    <t xml:space="preserve">   20,000 -   24,999</t>
  </si>
  <si>
    <t xml:space="preserve">   15,000 -   19,999</t>
  </si>
  <si>
    <t xml:space="preserve">   10,000 -   14,999</t>
  </si>
  <si>
    <t xml:space="preserve">     4,000 -     9,999</t>
  </si>
  <si>
    <t>$          1 -     3,999</t>
  </si>
  <si>
    <t>Exemp-</t>
  </si>
  <si>
    <t>tions</t>
  </si>
  <si>
    <t>Claimed</t>
  </si>
  <si>
    <t>Amount</t>
  </si>
  <si>
    <t xml:space="preserve">                Deductions Claimed Pursuant to</t>
  </si>
  <si>
    <t>++$2,500 ($2,000 for higher income levels) per exemption claimed on federal income tax return; allowable amount based on filing status and FAGI.</t>
  </si>
  <si>
    <t>Deduction</t>
  </si>
  <si>
    <t xml:space="preserve">    Personal Exemption</t>
  </si>
  <si>
    <t xml:space="preserve">            Allowance++:</t>
  </si>
  <si>
    <t>Value</t>
  </si>
  <si>
    <t>Aver-</t>
  </si>
  <si>
    <t>age</t>
  </si>
  <si>
    <t>Liability</t>
  </si>
  <si>
    <t xml:space="preserve">[after </t>
  </si>
  <si>
    <t>application</t>
  </si>
  <si>
    <t>of credits]</t>
  </si>
  <si>
    <t>Filed</t>
  </si>
  <si>
    <t xml:space="preserve"> **Tax credits taken=value of nonrefundable credits plus the portion of refundable credits (NC-EITC) used to reduce tax liability.    </t>
  </si>
  <si>
    <t xml:space="preserve">   *Effective tax rate for FAGI basis=Net Tax as a % of Federal Adjusted Gross Income </t>
  </si>
  <si>
    <r>
      <rPr>
        <b/>
        <sz val="8"/>
        <rFont val="Calibri"/>
        <family val="2"/>
      </rPr>
      <t xml:space="preserve">    [§</t>
    </r>
    <r>
      <rPr>
        <b/>
        <sz val="8"/>
        <rFont val="Times New Roman"/>
        <family val="1"/>
      </rPr>
      <t>105-134.6.(a2)] by Type+:</t>
    </r>
  </si>
  <si>
    <t xml:space="preserve">     Claiming itemized deductions on the federal return is a prerequisite for claiming itemized deductions on the NC D-400 return.  NC does not allow a deduction for state and local taxes and foreign income taxes. </t>
  </si>
  <si>
    <t xml:space="preserve">     Basic standard deduction allowances vary according to filing status: MFJ/QW=$6,000; S=$3,000; MFS=$3,000; and HoH=$4,400.  Additional standard deduction allowances of $600 (married individuals) </t>
  </si>
  <si>
    <t xml:space="preserve">     or $750 (unmarried individuals) apply for the aged or blind.</t>
  </si>
  <si>
    <t>RESIDENT RETURNS</t>
  </si>
  <si>
    <t xml:space="preserve">            Modifications</t>
  </si>
  <si>
    <t xml:space="preserve"> Computed NC Taxable Income</t>
  </si>
  <si>
    <t xml:space="preserve">Federal </t>
  </si>
  <si>
    <t xml:space="preserve">                     to</t>
  </si>
  <si>
    <t xml:space="preserve">   [includes returns with deficit]</t>
  </si>
  <si>
    <t>Net</t>
  </si>
  <si>
    <t>AGI</t>
  </si>
  <si>
    <t xml:space="preserve">                Federal</t>
  </si>
  <si>
    <t xml:space="preserve">                       AGI:</t>
  </si>
  <si>
    <t>Effec-</t>
  </si>
  <si>
    <t>Federal</t>
  </si>
  <si>
    <t>tive</t>
  </si>
  <si>
    <t>Income Level</t>
  </si>
  <si>
    <t>No</t>
  </si>
  <si>
    <t xml:space="preserve">     [Combined</t>
  </si>
  <si>
    <t xml:space="preserve">       Number of</t>
  </si>
  <si>
    <t xml:space="preserve">    Returns Filed</t>
  </si>
  <si>
    <t xml:space="preserve">         Resident</t>
  </si>
  <si>
    <t xml:space="preserve">  Filing Statuses]</t>
  </si>
  <si>
    <t xml:space="preserve">     Standard Deduction</t>
  </si>
  <si>
    <t xml:space="preserve">    Itemized  Deductions</t>
  </si>
  <si>
    <t>NCTI Level</t>
  </si>
  <si>
    <t>FAGI Level</t>
  </si>
  <si>
    <t>Gross</t>
  </si>
  <si>
    <r>
      <t xml:space="preserve">   +In calculating NC taxable income, a taxpayer may deduct either the allowable NC standard deduction amount based on filing status </t>
    </r>
    <r>
      <rPr>
        <b/>
        <i/>
        <sz val="9"/>
        <rFont val="Times New Roman"/>
        <family val="1"/>
      </rPr>
      <t xml:space="preserve">or </t>
    </r>
    <r>
      <rPr>
        <b/>
        <sz val="9"/>
        <rFont val="Times New Roman"/>
        <family val="1"/>
      </rPr>
      <t>the itemized deductions amount claimed under the Code.</t>
    </r>
  </si>
  <si>
    <t xml:space="preserve">   *Effective tax rate for NCTI basis=Net Tax as a % of Computed NC Net Taxable Income [after residency proration] for returns with positive taxable income</t>
  </si>
  <si>
    <t>TABLE 7.   TAX YEAR 2013 INDIVIDUAL INCOME TAX CALCULATION BY INCOME LEVEL</t>
  </si>
  <si>
    <t xml:space="preserve">     Resident returns=returns filed by individuals who reportedly maintained permanent residence in North Carolina for the entire calendar year 2013 </t>
  </si>
  <si>
    <t xml:space="preserve">     Source: 2013 individual income tax extract.   Statistical summaries are compiled from personal income tax information extracted from tax year 2013 D-400 and D-400TC forms processed within the DOR dynamic integrated</t>
  </si>
  <si>
    <t xml:space="preserve">     tax system during 2014; the extract is a composite database consisting of both audited and unaudited (edited and unedited) data that is subject to and may include inconsistencies resultant of taxpayer and/or processing error.</t>
  </si>
  <si>
    <t xml:space="preserve"> 1,000,000 or more</t>
  </si>
  <si>
    <t xml:space="preserve">     Amounts shown include a total value of $46,004,135 in NC-EITC used as offset to reduce computed tax liability.  Any portion of NC-EITC that exceeds tax liability is refundable to the taxpayer.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</si>
</sst>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(* #,##0_);_(* \(#,##0\);_(* &quot;-&quot;??_);_(@_)"/>
  </numFmts>
  <fonts count="7">
    <font>
      <sz val="10"/>
      <name val="Arial"/>
    </font>
    <font>
      <b/>
      <sz val="8"/>
      <name val="Times New Roman"/>
      <family val="1"/>
    </font>
    <font>
      <sz val="10"/>
      <name val="Courier"/>
      <family val="3"/>
    </font>
    <font>
      <b/>
      <sz val="8"/>
      <name val="Calibri"/>
      <family val="2"/>
    </font>
    <font>
      <b/>
      <sz val="9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7" fontId="2" fillId="0" borderId="0"/>
  </cellStyleXfs>
  <cellXfs count="9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164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164" fontId="1" fillId="2" borderId="0" xfId="0" applyNumberFormat="1" applyFont="1" applyFill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37" fontId="1" fillId="2" borderId="0" xfId="0" applyNumberFormat="1" applyFont="1" applyFill="1" applyBorder="1"/>
    <xf numFmtId="41" fontId="1" fillId="2" borderId="0" xfId="0" applyNumberFormat="1" applyFont="1" applyFill="1"/>
    <xf numFmtId="16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1" fillId="2" borderId="7" xfId="0" applyFont="1" applyFill="1" applyBorder="1"/>
    <xf numFmtId="37" fontId="1" fillId="2" borderId="0" xfId="1" applyFont="1" applyFill="1" applyBorder="1" applyAlignment="1">
      <alignment horizontal="centerContinuous"/>
    </xf>
    <xf numFmtId="164" fontId="1" fillId="2" borderId="0" xfId="1" applyNumberFormat="1" applyFont="1" applyFill="1" applyBorder="1" applyAlignment="1">
      <alignment horizontal="centerContinuous"/>
    </xf>
    <xf numFmtId="10" fontId="1" fillId="2" borderId="0" xfId="0" applyNumberFormat="1" applyFont="1" applyFill="1"/>
    <xf numFmtId="4" fontId="1" fillId="2" borderId="2" xfId="0" applyNumberFormat="1" applyFont="1" applyFill="1" applyBorder="1"/>
    <xf numFmtId="0" fontId="0" fillId="2" borderId="1" xfId="0" applyFill="1" applyBorder="1"/>
    <xf numFmtId="3" fontId="1" fillId="2" borderId="10" xfId="0" applyNumberFormat="1" applyFont="1" applyFill="1" applyBorder="1"/>
    <xf numFmtId="4" fontId="1" fillId="2" borderId="10" xfId="0" applyNumberFormat="1" applyFont="1" applyFill="1" applyBorder="1"/>
    <xf numFmtId="10" fontId="1" fillId="2" borderId="11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10" fontId="1" fillId="2" borderId="11" xfId="0" applyNumberFormat="1" applyFont="1" applyFill="1" applyBorder="1" applyAlignment="1">
      <alignment horizontal="right"/>
    </xf>
    <xf numFmtId="41" fontId="1" fillId="2" borderId="6" xfId="0" applyNumberFormat="1" applyFont="1" applyFill="1" applyBorder="1"/>
    <xf numFmtId="3" fontId="1" fillId="3" borderId="2" xfId="0" applyNumberFormat="1" applyFont="1" applyFill="1" applyBorder="1"/>
    <xf numFmtId="10" fontId="1" fillId="3" borderId="0" xfId="0" applyNumberFormat="1" applyFont="1" applyFill="1"/>
    <xf numFmtId="37" fontId="1" fillId="2" borderId="0" xfId="1" applyFont="1" applyFill="1" applyBorder="1" applyAlignment="1">
      <alignment horizontal="left"/>
    </xf>
    <xf numFmtId="0" fontId="0" fillId="2" borderId="6" xfId="0" applyFill="1" applyBorder="1"/>
    <xf numFmtId="164" fontId="1" fillId="2" borderId="0" xfId="0" applyNumberFormat="1" applyFont="1" applyFill="1" applyAlignment="1">
      <alignment horizontal="left"/>
    </xf>
    <xf numFmtId="0" fontId="1" fillId="4" borderId="12" xfId="0" applyFont="1" applyFill="1" applyBorder="1" applyAlignment="1">
      <alignment horizontal="center"/>
    </xf>
    <xf numFmtId="0" fontId="1" fillId="4" borderId="0" xfId="0" applyFont="1" applyFill="1" applyAlignment="1">
      <alignment horizontal="centerContinuous"/>
    </xf>
    <xf numFmtId="164" fontId="1" fillId="4" borderId="13" xfId="0" applyNumberFormat="1" applyFont="1" applyFill="1" applyBorder="1" applyAlignment="1">
      <alignment horizontal="center"/>
    </xf>
    <xf numFmtId="0" fontId="1" fillId="4" borderId="13" xfId="0" applyFont="1" applyFill="1" applyBorder="1" applyAlignment="1">
      <alignment horizontal="left"/>
    </xf>
    <xf numFmtId="164" fontId="1" fillId="4" borderId="12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12" xfId="0" applyFill="1" applyBorder="1"/>
    <xf numFmtId="0" fontId="1" fillId="4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Continuous"/>
    </xf>
    <xf numFmtId="164" fontId="1" fillId="4" borderId="12" xfId="0" applyNumberFormat="1" applyFont="1" applyFill="1" applyBorder="1" applyAlignment="1">
      <alignment horizontal="centerContinuous"/>
    </xf>
    <xf numFmtId="37" fontId="1" fillId="4" borderId="12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3" fontId="0" fillId="2" borderId="0" xfId="0" applyNumberFormat="1" applyFill="1"/>
    <xf numFmtId="37" fontId="1" fillId="2" borderId="5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41" fontId="1" fillId="2" borderId="5" xfId="0" applyNumberFormat="1" applyFont="1" applyFill="1" applyBorder="1"/>
    <xf numFmtId="3" fontId="1" fillId="2" borderId="2" xfId="0" applyNumberFormat="1" applyFont="1" applyFill="1" applyBorder="1"/>
    <xf numFmtId="3" fontId="1" fillId="2" borderId="0" xfId="0" applyNumberFormat="1" applyFont="1" applyFill="1"/>
    <xf numFmtId="37" fontId="1" fillId="3" borderId="2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wrapText="1"/>
    </xf>
    <xf numFmtId="0" fontId="1" fillId="2" borderId="13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41" fontId="1" fillId="2" borderId="5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/>
    </xf>
    <xf numFmtId="37" fontId="1" fillId="2" borderId="2" xfId="0" applyNumberFormat="1" applyFont="1" applyFill="1" applyBorder="1" applyAlignment="1">
      <alignment horizontal="right"/>
    </xf>
    <xf numFmtId="0" fontId="1" fillId="2" borderId="21" xfId="0" applyFont="1" applyFill="1" applyBorder="1"/>
    <xf numFmtId="0" fontId="4" fillId="2" borderId="0" xfId="0" applyFont="1" applyFill="1"/>
    <xf numFmtId="0" fontId="5" fillId="2" borderId="0" xfId="0" applyFont="1" applyFill="1"/>
    <xf numFmtId="3" fontId="4" fillId="2" borderId="0" xfId="0" applyNumberFormat="1" applyFont="1" applyFill="1" applyBorder="1"/>
    <xf numFmtId="4" fontId="4" fillId="3" borderId="0" xfId="0" applyNumberFormat="1" applyFont="1" applyFill="1" applyBorder="1"/>
    <xf numFmtId="10" fontId="4" fillId="2" borderId="0" xfId="0" applyNumberFormat="1" applyFont="1" applyFill="1" applyBorder="1" applyAlignment="1">
      <alignment horizontal="right"/>
    </xf>
    <xf numFmtId="0" fontId="4" fillId="2" borderId="0" xfId="0" applyFont="1" applyFill="1" applyBorder="1"/>
    <xf numFmtId="37" fontId="4" fillId="2" borderId="0" xfId="0" applyNumberFormat="1" applyFont="1" applyFill="1" applyBorder="1"/>
    <xf numFmtId="0" fontId="4" fillId="2" borderId="0" xfId="0" quotePrefix="1" applyFont="1" applyFill="1"/>
  </cellXfs>
  <cellStyles count="2">
    <cellStyle name="Normal" xfId="0" builtinId="0"/>
    <cellStyle name="Normal_00fsd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3"/>
  <sheetViews>
    <sheetView tabSelected="1" zoomScaleNormal="100" workbookViewId="0">
      <selection activeCell="A65" sqref="A65"/>
    </sheetView>
  </sheetViews>
  <sheetFormatPr defaultRowHeight="10.5" customHeight="1"/>
  <cols>
    <col min="1" max="1" width="12.7109375" style="11" customWidth="1"/>
    <col min="2" max="3" width="6.42578125" style="11" customWidth="1"/>
    <col min="4" max="4" width="10.7109375" style="11" customWidth="1"/>
    <col min="5" max="5" width="6.42578125" style="11" customWidth="1"/>
    <col min="6" max="6" width="9.28515625" style="11" customWidth="1"/>
    <col min="7" max="7" width="10.140625" style="11" customWidth="1"/>
    <col min="8" max="8" width="6.42578125" style="11" customWidth="1"/>
    <col min="9" max="9" width="9.7109375" style="11" customWidth="1"/>
    <col min="10" max="10" width="6.42578125" style="11" customWidth="1"/>
    <col min="11" max="11" width="9.7109375" style="11" customWidth="1"/>
    <col min="12" max="12" width="6.42578125" style="11" customWidth="1"/>
    <col min="13" max="13" width="9.7109375" style="11" customWidth="1"/>
    <col min="14" max="15" width="10.7109375" style="11" customWidth="1"/>
    <col min="16" max="16" width="10" style="11" customWidth="1"/>
    <col min="17" max="17" width="7.85546875" style="11" customWidth="1"/>
    <col min="18" max="18" width="9.7109375" style="11" customWidth="1"/>
    <col min="19" max="19" width="7.140625" style="11" customWidth="1"/>
    <col min="20" max="20" width="5.85546875" style="11" customWidth="1"/>
    <col min="21" max="16384" width="9.140625" style="11"/>
  </cols>
  <sheetData>
    <row r="1" spans="1:20" ht="10.5" customHeight="1">
      <c r="A1" s="40" t="s">
        <v>120</v>
      </c>
      <c r="B1" s="27"/>
      <c r="C1" s="27"/>
      <c r="D1" s="27"/>
      <c r="E1" s="27"/>
      <c r="F1" s="27"/>
      <c r="G1" s="28"/>
      <c r="H1" s="28"/>
      <c r="I1" s="27"/>
      <c r="J1" s="27"/>
      <c r="K1" s="27"/>
      <c r="L1" s="27"/>
      <c r="M1" s="27"/>
      <c r="N1" s="28"/>
      <c r="O1" s="28"/>
      <c r="P1" s="28"/>
      <c r="Q1" s="28"/>
      <c r="R1" s="3"/>
      <c r="S1" s="3"/>
      <c r="T1" s="3"/>
    </row>
    <row r="2" spans="1:20" ht="10.5" customHeight="1">
      <c r="A2" s="40"/>
      <c r="B2" s="27"/>
      <c r="C2" s="27"/>
      <c r="D2" s="27"/>
      <c r="E2" s="27"/>
      <c r="F2" s="27"/>
      <c r="G2" s="28"/>
      <c r="H2" s="28"/>
      <c r="I2" s="27"/>
      <c r="J2" s="27"/>
      <c r="K2" s="27"/>
      <c r="L2" s="27"/>
      <c r="M2" s="27"/>
      <c r="N2" s="28"/>
      <c r="O2" s="28"/>
      <c r="P2" s="28"/>
      <c r="Q2" s="28"/>
      <c r="R2" s="3"/>
      <c r="S2" s="3"/>
      <c r="T2" s="3"/>
    </row>
    <row r="3" spans="1:20" ht="11.25" customHeight="1" thickBot="1">
      <c r="G3" s="9"/>
      <c r="H3" s="9"/>
      <c r="I3" s="5"/>
      <c r="J3" s="1" t="s">
        <v>93</v>
      </c>
      <c r="K3" s="1"/>
      <c r="L3" s="5"/>
      <c r="M3" s="1"/>
      <c r="N3" s="42"/>
      <c r="O3" s="42"/>
      <c r="P3" s="9"/>
      <c r="Q3" s="4"/>
      <c r="R3" s="2"/>
      <c r="S3" s="2"/>
      <c r="T3" s="2"/>
    </row>
    <row r="4" spans="1:20" ht="10.5" customHeight="1">
      <c r="A4" s="76"/>
      <c r="B4" s="55" t="s">
        <v>109</v>
      </c>
      <c r="C4" s="56"/>
      <c r="D4" s="56"/>
      <c r="E4" s="74"/>
      <c r="F4" s="55" t="s">
        <v>94</v>
      </c>
      <c r="G4" s="56"/>
      <c r="H4" s="62" t="s">
        <v>74</v>
      </c>
      <c r="I4" s="62"/>
      <c r="J4" s="62"/>
      <c r="K4" s="56"/>
      <c r="L4" s="62" t="s">
        <v>77</v>
      </c>
      <c r="M4" s="56"/>
      <c r="N4" s="55" t="s">
        <v>95</v>
      </c>
      <c r="O4" s="56"/>
      <c r="P4" s="14"/>
      <c r="Q4" s="14"/>
      <c r="R4" s="16"/>
      <c r="S4" s="15"/>
      <c r="T4" s="41"/>
    </row>
    <row r="5" spans="1:20" ht="10.5" customHeight="1">
      <c r="A5" s="2"/>
      <c r="B5" s="77" t="s">
        <v>110</v>
      </c>
      <c r="C5" s="69"/>
      <c r="D5" s="69" t="s">
        <v>96</v>
      </c>
      <c r="E5" s="6"/>
      <c r="F5" s="77" t="s">
        <v>97</v>
      </c>
      <c r="G5" s="69"/>
      <c r="H5" s="10"/>
      <c r="I5" s="68" t="s">
        <v>89</v>
      </c>
      <c r="J5" s="68"/>
      <c r="K5" s="69"/>
      <c r="L5" s="68" t="s">
        <v>78</v>
      </c>
      <c r="M5" s="69"/>
      <c r="N5" s="57" t="s">
        <v>98</v>
      </c>
      <c r="O5" s="58"/>
      <c r="P5" s="7"/>
      <c r="Q5" s="7"/>
      <c r="R5" s="18" t="s">
        <v>99</v>
      </c>
      <c r="S5" s="17" t="s">
        <v>80</v>
      </c>
      <c r="T5" s="31"/>
    </row>
    <row r="6" spans="1:20" ht="10.5" customHeight="1">
      <c r="A6" s="2"/>
      <c r="B6" s="77" t="s">
        <v>111</v>
      </c>
      <c r="C6" s="69"/>
      <c r="D6" s="69" t="s">
        <v>100</v>
      </c>
      <c r="E6" s="6" t="s">
        <v>80</v>
      </c>
      <c r="F6" s="77" t="s">
        <v>101</v>
      </c>
      <c r="G6" s="69"/>
      <c r="H6" s="72" t="s">
        <v>113</v>
      </c>
      <c r="I6" s="59"/>
      <c r="J6" s="72" t="s">
        <v>114</v>
      </c>
      <c r="K6" s="70"/>
      <c r="L6" s="59"/>
      <c r="M6" s="63"/>
      <c r="N6" s="6"/>
      <c r="O6" s="6"/>
      <c r="P6" s="7"/>
      <c r="Q6" s="19"/>
      <c r="R6" s="18" t="s">
        <v>7</v>
      </c>
      <c r="S6" s="17" t="s">
        <v>81</v>
      </c>
      <c r="T6" s="6"/>
    </row>
    <row r="7" spans="1:20" ht="10.5" customHeight="1">
      <c r="A7" s="2"/>
      <c r="B7" s="77" t="s">
        <v>108</v>
      </c>
      <c r="C7" s="69"/>
      <c r="D7" s="69" t="s">
        <v>18</v>
      </c>
      <c r="E7" s="6" t="s">
        <v>81</v>
      </c>
      <c r="F7" s="6" t="s">
        <v>102</v>
      </c>
      <c r="G7" s="69"/>
      <c r="H7" s="63"/>
      <c r="I7" s="59"/>
      <c r="J7" s="63"/>
      <c r="K7" s="63"/>
      <c r="L7" s="6" t="s">
        <v>27</v>
      </c>
      <c r="M7" s="17"/>
      <c r="N7" s="20"/>
      <c r="O7" s="7"/>
      <c r="P7" s="7" t="s">
        <v>10</v>
      </c>
      <c r="Q7" s="7"/>
      <c r="R7" s="18" t="s">
        <v>82</v>
      </c>
      <c r="S7" s="17" t="s">
        <v>6</v>
      </c>
      <c r="T7" s="19" t="s">
        <v>103</v>
      </c>
    </row>
    <row r="8" spans="1:20" ht="10.5" customHeight="1">
      <c r="A8" s="2"/>
      <c r="B8" s="57" t="s">
        <v>112</v>
      </c>
      <c r="C8" s="58"/>
      <c r="D8" s="69" t="s">
        <v>19</v>
      </c>
      <c r="E8" s="6" t="s">
        <v>104</v>
      </c>
      <c r="F8" s="78"/>
      <c r="G8" s="75"/>
      <c r="H8" s="6" t="s">
        <v>27</v>
      </c>
      <c r="I8" s="17"/>
      <c r="J8" s="6" t="s">
        <v>27</v>
      </c>
      <c r="K8" s="6"/>
      <c r="L8" s="6" t="s">
        <v>28</v>
      </c>
      <c r="M8" s="22"/>
      <c r="N8" s="6" t="s">
        <v>20</v>
      </c>
      <c r="O8" s="6" t="s">
        <v>21</v>
      </c>
      <c r="P8" s="7" t="s">
        <v>117</v>
      </c>
      <c r="Q8" s="19" t="s">
        <v>8</v>
      </c>
      <c r="R8" s="18" t="s">
        <v>83</v>
      </c>
      <c r="S8" s="17" t="s">
        <v>7</v>
      </c>
      <c r="T8" s="19" t="s">
        <v>105</v>
      </c>
    </row>
    <row r="9" spans="1:20" ht="10.5" customHeight="1">
      <c r="A9" s="2"/>
      <c r="B9" s="17"/>
      <c r="C9" s="69" t="s">
        <v>107</v>
      </c>
      <c r="D9" s="69" t="s">
        <v>22</v>
      </c>
      <c r="E9" s="10" t="s">
        <v>100</v>
      </c>
      <c r="F9" s="6"/>
      <c r="G9" s="79"/>
      <c r="H9" s="21" t="s">
        <v>28</v>
      </c>
      <c r="I9" s="17" t="s">
        <v>76</v>
      </c>
      <c r="J9" s="22" t="s">
        <v>28</v>
      </c>
      <c r="K9" s="6" t="s">
        <v>76</v>
      </c>
      <c r="L9" s="6" t="s">
        <v>70</v>
      </c>
      <c r="M9" s="17" t="s">
        <v>29</v>
      </c>
      <c r="N9" s="20" t="s">
        <v>23</v>
      </c>
      <c r="O9" s="7" t="s">
        <v>23</v>
      </c>
      <c r="P9" s="7" t="s">
        <v>31</v>
      </c>
      <c r="Q9" s="7" t="s">
        <v>11</v>
      </c>
      <c r="R9" s="18" t="s">
        <v>84</v>
      </c>
      <c r="S9" s="17" t="s">
        <v>12</v>
      </c>
      <c r="T9" s="19" t="s">
        <v>7</v>
      </c>
    </row>
    <row r="10" spans="1:20" ht="10.5" customHeight="1">
      <c r="A10" s="2"/>
      <c r="B10" s="17" t="s">
        <v>7</v>
      </c>
      <c r="C10" s="69" t="s">
        <v>7</v>
      </c>
      <c r="D10" s="69" t="s">
        <v>24</v>
      </c>
      <c r="E10" s="10" t="s">
        <v>79</v>
      </c>
      <c r="F10" s="73" t="s">
        <v>13</v>
      </c>
      <c r="G10" s="22" t="s">
        <v>2</v>
      </c>
      <c r="H10" s="10" t="s">
        <v>30</v>
      </c>
      <c r="I10" s="73" t="s">
        <v>73</v>
      </c>
      <c r="J10" s="17" t="s">
        <v>30</v>
      </c>
      <c r="K10" s="73" t="s">
        <v>73</v>
      </c>
      <c r="L10" s="73" t="s">
        <v>71</v>
      </c>
      <c r="M10" s="22" t="s">
        <v>73</v>
      </c>
      <c r="N10" s="6" t="s">
        <v>25</v>
      </c>
      <c r="O10" s="6" t="s">
        <v>25</v>
      </c>
      <c r="P10" s="7" t="s">
        <v>82</v>
      </c>
      <c r="Q10" s="7" t="s">
        <v>26</v>
      </c>
      <c r="R10" s="18" t="s">
        <v>85</v>
      </c>
      <c r="S10" s="17" t="s">
        <v>14</v>
      </c>
      <c r="T10" s="19" t="s">
        <v>9</v>
      </c>
    </row>
    <row r="11" spans="1:20" ht="10.5" customHeight="1" thickBot="1">
      <c r="A11" s="80" t="s">
        <v>106</v>
      </c>
      <c r="B11" s="24" t="s">
        <v>82</v>
      </c>
      <c r="C11" s="71" t="s">
        <v>82</v>
      </c>
      <c r="D11" s="69" t="s">
        <v>3</v>
      </c>
      <c r="E11" s="10" t="s">
        <v>3</v>
      </c>
      <c r="F11" s="6" t="s">
        <v>3</v>
      </c>
      <c r="G11" s="17" t="s">
        <v>3</v>
      </c>
      <c r="H11" s="24" t="s">
        <v>86</v>
      </c>
      <c r="I11" s="23" t="s">
        <v>3</v>
      </c>
      <c r="J11" s="24" t="s">
        <v>86</v>
      </c>
      <c r="K11" s="71" t="s">
        <v>3</v>
      </c>
      <c r="L11" s="6" t="s">
        <v>72</v>
      </c>
      <c r="M11" s="17" t="s">
        <v>3</v>
      </c>
      <c r="N11" s="23" t="s">
        <v>3</v>
      </c>
      <c r="O11" s="25" t="s">
        <v>3</v>
      </c>
      <c r="P11" s="25" t="s">
        <v>3</v>
      </c>
      <c r="Q11" s="7" t="s">
        <v>3</v>
      </c>
      <c r="R11" s="18" t="s">
        <v>3</v>
      </c>
      <c r="S11" s="18" t="s">
        <v>3</v>
      </c>
      <c r="T11" s="18" t="s">
        <v>15</v>
      </c>
    </row>
    <row r="12" spans="1:20" ht="11.25" customHeight="1" thickBot="1">
      <c r="A12" s="43" t="s">
        <v>115</v>
      </c>
      <c r="B12" s="44"/>
      <c r="C12" s="44"/>
      <c r="D12" s="51"/>
      <c r="E12" s="51"/>
      <c r="F12" s="43"/>
      <c r="G12" s="45"/>
      <c r="H12" s="45"/>
      <c r="I12" s="45"/>
      <c r="J12" s="46" t="s">
        <v>17</v>
      </c>
      <c r="K12" s="46"/>
      <c r="L12" s="46"/>
      <c r="M12" s="45"/>
      <c r="N12" s="47"/>
      <c r="O12" s="48"/>
      <c r="P12" s="49"/>
      <c r="Q12" s="47"/>
      <c r="R12" s="47"/>
      <c r="S12" s="45"/>
      <c r="T12" s="47"/>
    </row>
    <row r="13" spans="1:20" ht="10.5" customHeight="1">
      <c r="A13" s="2" t="s">
        <v>0</v>
      </c>
      <c r="B13" s="81">
        <v>0</v>
      </c>
      <c r="C13" s="35">
        <v>758841</v>
      </c>
      <c r="D13" s="35">
        <v>9151319774.0699997</v>
      </c>
      <c r="E13" s="35">
        <f t="shared" ref="E13:E35" si="0">D13/(B13+C13)</f>
        <v>12059.601120748615</v>
      </c>
      <c r="F13" s="35">
        <v>1686992964</v>
      </c>
      <c r="G13" s="35">
        <v>9103350620.8400002</v>
      </c>
      <c r="H13" s="35">
        <v>517257</v>
      </c>
      <c r="I13" s="35">
        <v>2175191075.9300003</v>
      </c>
      <c r="J13" s="35">
        <v>241584</v>
      </c>
      <c r="K13" s="35">
        <v>3922922388.3999996</v>
      </c>
      <c r="L13" s="35">
        <v>1401391</v>
      </c>
      <c r="M13" s="35">
        <v>3436233743</v>
      </c>
      <c r="N13" s="61">
        <v>-7799385090.1000013</v>
      </c>
      <c r="O13" s="61">
        <v>-7810194026</v>
      </c>
      <c r="P13" s="13">
        <v>0</v>
      </c>
      <c r="Q13" s="64">
        <v>0</v>
      </c>
      <c r="R13" s="64">
        <v>0</v>
      </c>
      <c r="S13" s="37">
        <v>0</v>
      </c>
      <c r="T13" s="37">
        <v>0</v>
      </c>
    </row>
    <row r="14" spans="1:20" ht="10.5" customHeight="1">
      <c r="A14" s="2" t="s">
        <v>52</v>
      </c>
      <c r="B14" s="65">
        <v>122043</v>
      </c>
      <c r="C14" s="65">
        <v>69431</v>
      </c>
      <c r="D14" s="65">
        <v>2241677313.0900002</v>
      </c>
      <c r="E14" s="54">
        <f t="shared" si="0"/>
        <v>11707.476279233735</v>
      </c>
      <c r="F14" s="54">
        <v>42116351.25</v>
      </c>
      <c r="G14" s="54">
        <v>523598443.44999999</v>
      </c>
      <c r="H14" s="54">
        <v>155332</v>
      </c>
      <c r="I14" s="54">
        <v>578026795</v>
      </c>
      <c r="J14" s="54">
        <v>36142</v>
      </c>
      <c r="K14" s="54">
        <v>324934183</v>
      </c>
      <c r="L14" s="54">
        <v>267094</v>
      </c>
      <c r="M14" s="54">
        <v>668697494</v>
      </c>
      <c r="N14" s="54">
        <v>188536748.89000005</v>
      </c>
      <c r="O14" s="54">
        <v>188532750</v>
      </c>
      <c r="P14" s="66">
        <v>11319800</v>
      </c>
      <c r="Q14" s="65">
        <v>4535712</v>
      </c>
      <c r="R14" s="65">
        <v>6784088</v>
      </c>
      <c r="S14" s="30">
        <f t="shared" ref="S14:S35" si="1">R14/(B14+C14)</f>
        <v>35.430857453231248</v>
      </c>
      <c r="T14" s="29">
        <f t="shared" ref="T14:T35" si="2">R14/O14</f>
        <v>3.5983604970489212E-2</v>
      </c>
    </row>
    <row r="15" spans="1:20" ht="10.5" customHeight="1">
      <c r="A15" s="2" t="s">
        <v>51</v>
      </c>
      <c r="B15" s="65">
        <v>121805</v>
      </c>
      <c r="C15" s="65">
        <v>52391</v>
      </c>
      <c r="D15" s="65">
        <v>2531516122.3099999</v>
      </c>
      <c r="E15" s="54">
        <f t="shared" si="0"/>
        <v>14532.573206675239</v>
      </c>
      <c r="F15" s="54">
        <v>21862844</v>
      </c>
      <c r="G15" s="54">
        <v>486119056.43000001</v>
      </c>
      <c r="H15" s="54">
        <v>141268</v>
      </c>
      <c r="I15" s="54">
        <v>542708687</v>
      </c>
      <c r="J15" s="54">
        <v>32928</v>
      </c>
      <c r="K15" s="54">
        <v>318070154.18000001</v>
      </c>
      <c r="L15" s="54">
        <v>274072</v>
      </c>
      <c r="M15" s="54">
        <v>686147679.04999995</v>
      </c>
      <c r="N15" s="54">
        <v>520333389.64999998</v>
      </c>
      <c r="O15" s="54">
        <v>520333390</v>
      </c>
      <c r="P15" s="66">
        <v>31271063</v>
      </c>
      <c r="Q15" s="65">
        <v>11685847</v>
      </c>
      <c r="R15" s="65">
        <v>19585216</v>
      </c>
      <c r="S15" s="30">
        <f t="shared" si="1"/>
        <v>112.43206503019587</v>
      </c>
      <c r="T15" s="29">
        <f t="shared" si="2"/>
        <v>3.7639744779784358E-2</v>
      </c>
    </row>
    <row r="16" spans="1:20" ht="10.5" customHeight="1">
      <c r="A16" s="2" t="s">
        <v>50</v>
      </c>
      <c r="B16" s="65">
        <v>132455</v>
      </c>
      <c r="C16" s="65">
        <v>28997</v>
      </c>
      <c r="D16" s="65">
        <v>2776357126.3600001</v>
      </c>
      <c r="E16" s="54">
        <f t="shared" si="0"/>
        <v>17196.176735871963</v>
      </c>
      <c r="F16" s="54">
        <v>17236656</v>
      </c>
      <c r="G16" s="54">
        <v>468951218.56999999</v>
      </c>
      <c r="H16" s="54">
        <v>130364</v>
      </c>
      <c r="I16" s="54">
        <v>511888823</v>
      </c>
      <c r="J16" s="54">
        <v>31088</v>
      </c>
      <c r="K16" s="54">
        <v>317679384</v>
      </c>
      <c r="L16" s="54">
        <v>275862</v>
      </c>
      <c r="M16" s="54">
        <v>689962444</v>
      </c>
      <c r="N16" s="54">
        <v>805111912.78999996</v>
      </c>
      <c r="O16" s="54">
        <v>805111912</v>
      </c>
      <c r="P16" s="66">
        <v>48393845</v>
      </c>
      <c r="Q16" s="65">
        <v>16323874</v>
      </c>
      <c r="R16" s="65">
        <v>32069971</v>
      </c>
      <c r="S16" s="30">
        <f t="shared" si="1"/>
        <v>198.63470876793102</v>
      </c>
      <c r="T16" s="29">
        <f t="shared" si="2"/>
        <v>3.9832935672674534E-2</v>
      </c>
    </row>
    <row r="17" spans="1:20" ht="10.5" customHeight="1">
      <c r="A17" s="2" t="s">
        <v>49</v>
      </c>
      <c r="B17" s="65">
        <v>266707</v>
      </c>
      <c r="C17" s="65">
        <v>20792</v>
      </c>
      <c r="D17" s="65">
        <v>6017667473.2000008</v>
      </c>
      <c r="E17" s="54">
        <f t="shared" si="0"/>
        <v>20931.090101878617</v>
      </c>
      <c r="F17" s="54">
        <v>38231131.5</v>
      </c>
      <c r="G17" s="54">
        <v>897300427</v>
      </c>
      <c r="H17" s="54">
        <v>230182</v>
      </c>
      <c r="I17" s="54">
        <v>929015727</v>
      </c>
      <c r="J17" s="54">
        <v>57317</v>
      </c>
      <c r="K17" s="54">
        <v>615276796</v>
      </c>
      <c r="L17" s="54">
        <v>530931</v>
      </c>
      <c r="M17" s="54">
        <v>1327927005</v>
      </c>
      <c r="N17" s="54">
        <v>2286378649.7000003</v>
      </c>
      <c r="O17" s="54">
        <v>2286378649</v>
      </c>
      <c r="P17" s="66">
        <v>137338413</v>
      </c>
      <c r="Q17" s="65">
        <v>36502632.039999999</v>
      </c>
      <c r="R17" s="65">
        <v>100835780.96000001</v>
      </c>
      <c r="S17" s="30">
        <f t="shared" si="1"/>
        <v>350.73437111085605</v>
      </c>
      <c r="T17" s="29">
        <f t="shared" si="2"/>
        <v>4.4102835286754821E-2</v>
      </c>
    </row>
    <row r="18" spans="1:20" ht="10.5" customHeight="1">
      <c r="A18" s="2" t="s">
        <v>48</v>
      </c>
      <c r="B18" s="65">
        <v>40589</v>
      </c>
      <c r="C18" s="65">
        <v>925</v>
      </c>
      <c r="D18" s="65">
        <v>994188010</v>
      </c>
      <c r="E18" s="54">
        <f t="shared" si="0"/>
        <v>23948.258659729247</v>
      </c>
      <c r="F18" s="54">
        <v>3781528</v>
      </c>
      <c r="G18" s="54">
        <v>140414417</v>
      </c>
      <c r="H18" s="54">
        <v>32726</v>
      </c>
      <c r="I18" s="54">
        <v>134194281</v>
      </c>
      <c r="J18" s="54">
        <v>8788</v>
      </c>
      <c r="K18" s="54">
        <v>95930233</v>
      </c>
      <c r="L18" s="54">
        <v>79742</v>
      </c>
      <c r="M18" s="54">
        <v>199276314</v>
      </c>
      <c r="N18" s="54">
        <v>428154293</v>
      </c>
      <c r="O18" s="54">
        <v>428154293</v>
      </c>
      <c r="P18" s="66">
        <v>25713271</v>
      </c>
      <c r="Q18" s="65">
        <v>5564197</v>
      </c>
      <c r="R18" s="65">
        <v>20149074</v>
      </c>
      <c r="S18" s="30">
        <f t="shared" si="1"/>
        <v>485.35612082670906</v>
      </c>
      <c r="T18" s="29">
        <f t="shared" si="2"/>
        <v>4.7060310568928475E-2</v>
      </c>
    </row>
    <row r="19" spans="1:20" ht="10.5" customHeight="1">
      <c r="A19" s="2" t="s">
        <v>47</v>
      </c>
      <c r="B19" s="65">
        <v>132774</v>
      </c>
      <c r="C19" s="65">
        <v>2007</v>
      </c>
      <c r="D19" s="65">
        <v>3447206471.5100002</v>
      </c>
      <c r="E19" s="54">
        <f t="shared" si="0"/>
        <v>25576.353280581094</v>
      </c>
      <c r="F19" s="54">
        <v>12410706</v>
      </c>
      <c r="G19" s="54">
        <v>467998099</v>
      </c>
      <c r="H19" s="54">
        <v>105105</v>
      </c>
      <c r="I19" s="54">
        <v>433280419</v>
      </c>
      <c r="J19" s="54">
        <v>29676</v>
      </c>
      <c r="K19" s="54">
        <v>328709841</v>
      </c>
      <c r="L19" s="54">
        <v>262032</v>
      </c>
      <c r="M19" s="54">
        <v>655438415</v>
      </c>
      <c r="N19" s="54">
        <v>1574190403.51</v>
      </c>
      <c r="O19" s="54">
        <v>1574190403</v>
      </c>
      <c r="P19" s="66">
        <v>94553717</v>
      </c>
      <c r="Q19" s="65">
        <v>17975678</v>
      </c>
      <c r="R19" s="65">
        <v>76578039</v>
      </c>
      <c r="S19" s="30">
        <f t="shared" si="1"/>
        <v>568.1664255347564</v>
      </c>
      <c r="T19" s="29">
        <f t="shared" si="2"/>
        <v>4.8645982629586644E-2</v>
      </c>
    </row>
    <row r="20" spans="1:20" ht="10.5" customHeight="1">
      <c r="A20" s="2" t="s">
        <v>46</v>
      </c>
      <c r="B20" s="65">
        <v>134271</v>
      </c>
      <c r="C20" s="65">
        <v>1179</v>
      </c>
      <c r="D20" s="65">
        <v>3793714752.1399999</v>
      </c>
      <c r="E20" s="54">
        <f t="shared" si="0"/>
        <v>28008.229989959393</v>
      </c>
      <c r="F20" s="54">
        <v>16686503</v>
      </c>
      <c r="G20" s="54">
        <v>484613897.60000002</v>
      </c>
      <c r="H20" s="54">
        <v>103933</v>
      </c>
      <c r="I20" s="54">
        <v>431511594</v>
      </c>
      <c r="J20" s="54">
        <v>31517</v>
      </c>
      <c r="K20" s="54">
        <v>350292766.33000004</v>
      </c>
      <c r="L20" s="54">
        <v>266515</v>
      </c>
      <c r="M20" s="54">
        <v>665917170</v>
      </c>
      <c r="N20" s="54">
        <v>1878065827.21</v>
      </c>
      <c r="O20" s="54">
        <v>1878065827</v>
      </c>
      <c r="P20" s="66">
        <v>113531091</v>
      </c>
      <c r="Q20" s="65">
        <v>17771614.34</v>
      </c>
      <c r="R20" s="65">
        <v>95759476.659999996</v>
      </c>
      <c r="S20" s="30">
        <f t="shared" si="1"/>
        <v>706.97288047249901</v>
      </c>
      <c r="T20" s="29">
        <f t="shared" si="2"/>
        <v>5.098834944085269E-2</v>
      </c>
    </row>
    <row r="21" spans="1:20" ht="10.5" customHeight="1">
      <c r="A21" s="2" t="s">
        <v>45</v>
      </c>
      <c r="B21" s="65">
        <v>114095</v>
      </c>
      <c r="C21" s="65">
        <v>676</v>
      </c>
      <c r="D21" s="65">
        <v>3496179733.1700001</v>
      </c>
      <c r="E21" s="54">
        <f t="shared" si="0"/>
        <v>30462.222453145831</v>
      </c>
      <c r="F21" s="54">
        <v>15702724</v>
      </c>
      <c r="G21" s="54">
        <v>435628197.12</v>
      </c>
      <c r="H21" s="54">
        <v>86457</v>
      </c>
      <c r="I21" s="54">
        <v>360359039</v>
      </c>
      <c r="J21" s="54">
        <v>28314</v>
      </c>
      <c r="K21" s="54">
        <v>316665977.37</v>
      </c>
      <c r="L21" s="54">
        <v>225658</v>
      </c>
      <c r="M21" s="54">
        <v>563830568</v>
      </c>
      <c r="N21" s="54">
        <v>1835398675.6800001</v>
      </c>
      <c r="O21" s="54">
        <v>1835398676</v>
      </c>
      <c r="P21" s="66">
        <v>112022707</v>
      </c>
      <c r="Q21" s="65">
        <v>14451057</v>
      </c>
      <c r="R21" s="65">
        <v>97571650</v>
      </c>
      <c r="S21" s="30">
        <f t="shared" si="1"/>
        <v>850.14202193934011</v>
      </c>
      <c r="T21" s="29">
        <f t="shared" si="2"/>
        <v>5.3161011433572596E-2</v>
      </c>
    </row>
    <row r="22" spans="1:20" ht="10.5" customHeight="1">
      <c r="A22" s="2" t="s">
        <v>44</v>
      </c>
      <c r="B22" s="65">
        <v>157989</v>
      </c>
      <c r="C22" s="65">
        <v>566</v>
      </c>
      <c r="D22" s="65">
        <v>5290436130.29</v>
      </c>
      <c r="E22" s="54">
        <f t="shared" si="0"/>
        <v>33366.567628204721</v>
      </c>
      <c r="F22" s="54">
        <v>30065536</v>
      </c>
      <c r="G22" s="54">
        <v>649725601.73000002</v>
      </c>
      <c r="H22" s="54">
        <v>116214</v>
      </c>
      <c r="I22" s="54">
        <v>489085022</v>
      </c>
      <c r="J22" s="54">
        <v>42341</v>
      </c>
      <c r="K22" s="54">
        <v>472109287</v>
      </c>
      <c r="L22" s="54">
        <v>312311</v>
      </c>
      <c r="M22" s="54">
        <v>779720054</v>
      </c>
      <c r="N22" s="54">
        <v>2929861701.5599995</v>
      </c>
      <c r="O22" s="54">
        <v>2929861701</v>
      </c>
      <c r="P22" s="66">
        <v>180860296</v>
      </c>
      <c r="Q22" s="65">
        <v>19194003</v>
      </c>
      <c r="R22" s="65">
        <v>161666293</v>
      </c>
      <c r="S22" s="30">
        <f t="shared" si="1"/>
        <v>1019.6227996594242</v>
      </c>
      <c r="T22" s="29">
        <f t="shared" si="2"/>
        <v>5.5178813711521328E-2</v>
      </c>
    </row>
    <row r="23" spans="1:20" ht="10.5" customHeight="1">
      <c r="A23" s="2" t="s">
        <v>43</v>
      </c>
      <c r="B23" s="65">
        <v>61712</v>
      </c>
      <c r="C23" s="65">
        <v>168</v>
      </c>
      <c r="D23" s="65">
        <v>2222520869.2600002</v>
      </c>
      <c r="E23" s="54">
        <f t="shared" si="0"/>
        <v>35916.626846477055</v>
      </c>
      <c r="F23" s="54">
        <v>6670013</v>
      </c>
      <c r="G23" s="54">
        <v>267241056.69999999</v>
      </c>
      <c r="H23" s="54">
        <v>44224</v>
      </c>
      <c r="I23" s="54">
        <v>187401954</v>
      </c>
      <c r="J23" s="54">
        <v>17656</v>
      </c>
      <c r="K23" s="54">
        <v>196686847</v>
      </c>
      <c r="L23" s="54">
        <v>120903</v>
      </c>
      <c r="M23" s="54">
        <v>301963093</v>
      </c>
      <c r="N23" s="54">
        <v>1275897931.5599999</v>
      </c>
      <c r="O23" s="54">
        <v>1275897931</v>
      </c>
      <c r="P23" s="66">
        <v>79495555</v>
      </c>
      <c r="Q23" s="65">
        <v>7021761.6400000006</v>
      </c>
      <c r="R23" s="65">
        <v>72473793.359999999</v>
      </c>
      <c r="S23" s="30">
        <f t="shared" si="1"/>
        <v>1171.1989877181643</v>
      </c>
      <c r="T23" s="29">
        <f t="shared" si="2"/>
        <v>5.6802187384376285E-2</v>
      </c>
    </row>
    <row r="24" spans="1:20" ht="10.5" customHeight="1">
      <c r="A24" s="2" t="s">
        <v>42</v>
      </c>
      <c r="B24" s="65">
        <v>170729</v>
      </c>
      <c r="C24" s="65">
        <v>426</v>
      </c>
      <c r="D24" s="65">
        <v>6632141790.7199993</v>
      </c>
      <c r="E24" s="54">
        <f t="shared" si="0"/>
        <v>38749.331253658958</v>
      </c>
      <c r="F24" s="54">
        <v>23175553</v>
      </c>
      <c r="G24" s="54">
        <v>789008872</v>
      </c>
      <c r="H24" s="54">
        <v>118529</v>
      </c>
      <c r="I24" s="54">
        <v>502247188</v>
      </c>
      <c r="J24" s="54">
        <v>52626</v>
      </c>
      <c r="K24" s="54">
        <v>587551418</v>
      </c>
      <c r="L24" s="54">
        <v>330225</v>
      </c>
      <c r="M24" s="54">
        <v>823377857</v>
      </c>
      <c r="N24" s="54">
        <v>3953132008.7199998</v>
      </c>
      <c r="O24" s="54">
        <v>3953132009</v>
      </c>
      <c r="P24" s="66">
        <v>249234750</v>
      </c>
      <c r="Q24" s="65">
        <v>18107115</v>
      </c>
      <c r="R24" s="65">
        <v>231127635</v>
      </c>
      <c r="S24" s="30">
        <f t="shared" si="1"/>
        <v>1350.3995501153925</v>
      </c>
      <c r="T24" s="29">
        <f t="shared" si="2"/>
        <v>5.8466966059771669E-2</v>
      </c>
    </row>
    <row r="25" spans="1:20" ht="10.5" customHeight="1">
      <c r="A25" s="2" t="s">
        <v>41</v>
      </c>
      <c r="B25" s="65">
        <v>196038</v>
      </c>
      <c r="C25" s="65">
        <v>487</v>
      </c>
      <c r="D25" s="65">
        <v>8644723717.5200005</v>
      </c>
      <c r="E25" s="54">
        <f t="shared" si="0"/>
        <v>43987.90849774838</v>
      </c>
      <c r="F25" s="54">
        <v>29913691</v>
      </c>
      <c r="G25" s="54">
        <v>1023491679.86</v>
      </c>
      <c r="H25" s="54">
        <v>127699</v>
      </c>
      <c r="I25" s="54">
        <v>548051484</v>
      </c>
      <c r="J25" s="54">
        <v>68826</v>
      </c>
      <c r="K25" s="54">
        <v>778869419</v>
      </c>
      <c r="L25" s="54">
        <v>375938</v>
      </c>
      <c r="M25" s="54">
        <v>936170175</v>
      </c>
      <c r="N25" s="54">
        <v>5388054650.6599998</v>
      </c>
      <c r="O25" s="54">
        <v>5388054652</v>
      </c>
      <c r="P25" s="66">
        <v>345389098</v>
      </c>
      <c r="Q25" s="65">
        <v>19057377</v>
      </c>
      <c r="R25" s="65">
        <v>326331721</v>
      </c>
      <c r="S25" s="30">
        <f t="shared" si="1"/>
        <v>1660.5099656532248</v>
      </c>
      <c r="T25" s="29">
        <f t="shared" si="2"/>
        <v>6.0565777832054551E-2</v>
      </c>
    </row>
    <row r="26" spans="1:20" ht="10.5" customHeight="1">
      <c r="A26" s="2" t="s">
        <v>40</v>
      </c>
      <c r="B26" s="65">
        <v>297219</v>
      </c>
      <c r="C26" s="65">
        <v>663</v>
      </c>
      <c r="D26" s="65">
        <v>15759873904.66</v>
      </c>
      <c r="E26" s="54">
        <f t="shared" si="0"/>
        <v>52906.432428478387</v>
      </c>
      <c r="F26" s="54">
        <v>54353219</v>
      </c>
      <c r="G26" s="54">
        <v>1749277148</v>
      </c>
      <c r="H26" s="54">
        <v>170407</v>
      </c>
      <c r="I26" s="54">
        <v>768437036</v>
      </c>
      <c r="J26" s="54">
        <v>127475</v>
      </c>
      <c r="K26" s="54">
        <v>1489363310.53</v>
      </c>
      <c r="L26" s="54">
        <v>592153</v>
      </c>
      <c r="M26" s="54">
        <v>1467268340</v>
      </c>
      <c r="N26" s="54">
        <v>10339881289.129999</v>
      </c>
      <c r="O26" s="54">
        <v>10339881288</v>
      </c>
      <c r="P26" s="66">
        <v>674139672</v>
      </c>
      <c r="Q26" s="65">
        <v>30969369.530000001</v>
      </c>
      <c r="R26" s="65">
        <v>643170302.47000003</v>
      </c>
      <c r="S26" s="30">
        <f t="shared" si="1"/>
        <v>2159.1445688896947</v>
      </c>
      <c r="T26" s="29">
        <f t="shared" si="2"/>
        <v>6.2202871053890579E-2</v>
      </c>
    </row>
    <row r="27" spans="1:20" ht="10.5" customHeight="1">
      <c r="A27" s="2" t="s">
        <v>39</v>
      </c>
      <c r="B27" s="65">
        <v>216766</v>
      </c>
      <c r="C27" s="65">
        <v>460</v>
      </c>
      <c r="D27" s="65">
        <v>14084945370.559999</v>
      </c>
      <c r="E27" s="54">
        <f t="shared" si="0"/>
        <v>64840.053080938742</v>
      </c>
      <c r="F27" s="54">
        <v>50251199</v>
      </c>
      <c r="G27" s="54">
        <v>1393275290</v>
      </c>
      <c r="H27" s="54">
        <v>106181</v>
      </c>
      <c r="I27" s="54">
        <v>517392335</v>
      </c>
      <c r="J27" s="54">
        <v>111045</v>
      </c>
      <c r="K27" s="54">
        <v>1357046383</v>
      </c>
      <c r="L27" s="54">
        <v>468293</v>
      </c>
      <c r="M27" s="54">
        <v>1148418072</v>
      </c>
      <c r="N27" s="54">
        <v>9719064489.5599995</v>
      </c>
      <c r="O27" s="54">
        <v>9719064490</v>
      </c>
      <c r="P27" s="66">
        <v>642215177</v>
      </c>
      <c r="Q27" s="65">
        <v>27594754.75</v>
      </c>
      <c r="R27" s="65">
        <v>614620422.25</v>
      </c>
      <c r="S27" s="30">
        <f t="shared" si="1"/>
        <v>2829.405422233066</v>
      </c>
      <c r="T27" s="29">
        <f t="shared" si="2"/>
        <v>6.3238640188300679E-2</v>
      </c>
    </row>
    <row r="28" spans="1:20" ht="10.5" customHeight="1">
      <c r="A28" s="2" t="s">
        <v>38</v>
      </c>
      <c r="B28" s="65">
        <v>164326</v>
      </c>
      <c r="C28" s="65">
        <v>263</v>
      </c>
      <c r="D28" s="65">
        <v>12604962405.450001</v>
      </c>
      <c r="E28" s="54">
        <f t="shared" si="0"/>
        <v>76584.476516960436</v>
      </c>
      <c r="F28" s="54">
        <v>56076816</v>
      </c>
      <c r="G28" s="54">
        <v>1104947819</v>
      </c>
      <c r="H28" s="54">
        <v>67716</v>
      </c>
      <c r="I28" s="54">
        <v>352393464</v>
      </c>
      <c r="J28" s="54">
        <v>96873</v>
      </c>
      <c r="K28" s="54">
        <v>1254987872.1600001</v>
      </c>
      <c r="L28" s="54">
        <v>385497</v>
      </c>
      <c r="M28" s="54">
        <v>927355441</v>
      </c>
      <c r="N28" s="54">
        <v>9021354625.2900009</v>
      </c>
      <c r="O28" s="54">
        <v>9021354625</v>
      </c>
      <c r="P28" s="66">
        <v>601252841</v>
      </c>
      <c r="Q28" s="65">
        <v>24872105</v>
      </c>
      <c r="R28" s="65">
        <v>576380736</v>
      </c>
      <c r="S28" s="30">
        <f t="shared" si="1"/>
        <v>3501.93959499116</v>
      </c>
      <c r="T28" s="29">
        <f t="shared" si="2"/>
        <v>6.3890708209466934E-2</v>
      </c>
    </row>
    <row r="29" spans="1:20" ht="10.5" customHeight="1">
      <c r="A29" s="2" t="s">
        <v>37</v>
      </c>
      <c r="B29" s="65">
        <v>180630</v>
      </c>
      <c r="C29" s="65">
        <v>304</v>
      </c>
      <c r="D29" s="65">
        <v>16339858730.529999</v>
      </c>
      <c r="E29" s="54">
        <f t="shared" si="0"/>
        <v>90308.392731769593</v>
      </c>
      <c r="F29" s="54">
        <v>71359620</v>
      </c>
      <c r="G29" s="54">
        <v>1264887995.47</v>
      </c>
      <c r="H29" s="54">
        <v>59079</v>
      </c>
      <c r="I29" s="54">
        <v>318580481</v>
      </c>
      <c r="J29" s="54">
        <v>121855</v>
      </c>
      <c r="K29" s="54">
        <v>1646088393.9099998</v>
      </c>
      <c r="L29" s="54">
        <v>450050</v>
      </c>
      <c r="M29" s="54">
        <v>1057621719</v>
      </c>
      <c r="N29" s="54">
        <v>12124039761.15</v>
      </c>
      <c r="O29" s="54">
        <v>12124039761</v>
      </c>
      <c r="P29" s="66">
        <v>816359254</v>
      </c>
      <c r="Q29" s="65">
        <v>30695756.399999999</v>
      </c>
      <c r="R29" s="65">
        <v>785663497.60000002</v>
      </c>
      <c r="S29" s="30">
        <f t="shared" si="1"/>
        <v>4342.2656747764377</v>
      </c>
      <c r="T29" s="29">
        <f t="shared" si="2"/>
        <v>6.4802121494791101E-2</v>
      </c>
    </row>
    <row r="30" spans="1:20" ht="10.5" customHeight="1">
      <c r="A30" s="2" t="s">
        <v>36</v>
      </c>
      <c r="B30" s="65">
        <v>45324</v>
      </c>
      <c r="C30" s="65">
        <v>67</v>
      </c>
      <c r="D30" s="65">
        <v>4627174403</v>
      </c>
      <c r="E30" s="54">
        <f t="shared" si="0"/>
        <v>101940.34947456545</v>
      </c>
      <c r="F30" s="54">
        <v>25587474</v>
      </c>
      <c r="G30" s="54">
        <v>339862712.12</v>
      </c>
      <c r="H30" s="54">
        <v>11954</v>
      </c>
      <c r="I30" s="54">
        <v>65542010</v>
      </c>
      <c r="J30" s="54">
        <v>33437</v>
      </c>
      <c r="K30" s="54">
        <v>472435552</v>
      </c>
      <c r="L30" s="54">
        <v>115866</v>
      </c>
      <c r="M30" s="54">
        <v>259848775</v>
      </c>
      <c r="N30" s="54">
        <v>3515072827.8799996</v>
      </c>
      <c r="O30" s="54">
        <v>3515072828</v>
      </c>
      <c r="P30" s="66">
        <v>238397170</v>
      </c>
      <c r="Q30" s="65">
        <v>7931067</v>
      </c>
      <c r="R30" s="65">
        <v>230466103</v>
      </c>
      <c r="S30" s="30">
        <f t="shared" si="1"/>
        <v>5077.3524046617167</v>
      </c>
      <c r="T30" s="29">
        <f t="shared" si="2"/>
        <v>6.5565100433816678E-2</v>
      </c>
    </row>
    <row r="31" spans="1:20" ht="10.5" customHeight="1">
      <c r="A31" s="2" t="s">
        <v>35</v>
      </c>
      <c r="B31" s="65">
        <v>136565</v>
      </c>
      <c r="C31" s="65">
        <v>195</v>
      </c>
      <c r="D31" s="65">
        <v>15730602222.84</v>
      </c>
      <c r="E31" s="54">
        <f t="shared" si="0"/>
        <v>115023.41490816028</v>
      </c>
      <c r="F31" s="54">
        <v>97136677</v>
      </c>
      <c r="G31" s="54">
        <v>1074075842</v>
      </c>
      <c r="H31" s="54">
        <v>25816</v>
      </c>
      <c r="I31" s="54">
        <v>142981363</v>
      </c>
      <c r="J31" s="54">
        <v>110944</v>
      </c>
      <c r="K31" s="54">
        <v>1646687054</v>
      </c>
      <c r="L31" s="54">
        <v>367349</v>
      </c>
      <c r="M31" s="54">
        <v>752900064</v>
      </c>
      <c r="N31" s="54">
        <v>12211094576.84</v>
      </c>
      <c r="O31" s="54">
        <v>12211094577</v>
      </c>
      <c r="P31" s="66">
        <v>832820714</v>
      </c>
      <c r="Q31" s="65">
        <v>23668815</v>
      </c>
      <c r="R31" s="65">
        <v>809151899</v>
      </c>
      <c r="S31" s="30">
        <f t="shared" si="1"/>
        <v>5916.58305791167</v>
      </c>
      <c r="T31" s="29">
        <f t="shared" si="2"/>
        <v>6.6263666528638993E-2</v>
      </c>
    </row>
    <row r="32" spans="1:20" ht="10.5" customHeight="1">
      <c r="A32" s="1" t="s">
        <v>34</v>
      </c>
      <c r="B32" s="65">
        <v>83681</v>
      </c>
      <c r="C32" s="65">
        <v>126</v>
      </c>
      <c r="D32" s="65">
        <v>11519362471.23</v>
      </c>
      <c r="E32" s="54">
        <f t="shared" si="0"/>
        <v>137451.07772894864</v>
      </c>
      <c r="F32" s="54">
        <v>85463000</v>
      </c>
      <c r="G32" s="54">
        <v>748393274</v>
      </c>
      <c r="H32" s="54">
        <v>11157</v>
      </c>
      <c r="I32" s="54">
        <v>62266965</v>
      </c>
      <c r="J32" s="54">
        <v>72650</v>
      </c>
      <c r="K32" s="54">
        <v>1176343109</v>
      </c>
      <c r="L32" s="54">
        <v>232479</v>
      </c>
      <c r="M32" s="54">
        <v>465729925</v>
      </c>
      <c r="N32" s="54">
        <v>9152092198.2299995</v>
      </c>
      <c r="O32" s="54">
        <v>9152092198</v>
      </c>
      <c r="P32" s="66">
        <v>633245609</v>
      </c>
      <c r="Q32" s="65">
        <v>17947013</v>
      </c>
      <c r="R32" s="65">
        <v>615298596</v>
      </c>
      <c r="S32" s="30">
        <f t="shared" si="1"/>
        <v>7341.8520648633166</v>
      </c>
      <c r="T32" s="29">
        <f t="shared" si="2"/>
        <v>6.7230375600287412E-2</v>
      </c>
    </row>
    <row r="33" spans="1:20" ht="10.5" customHeight="1">
      <c r="A33" s="2" t="s">
        <v>33</v>
      </c>
      <c r="B33" s="65">
        <v>88245</v>
      </c>
      <c r="C33" s="65">
        <v>166</v>
      </c>
      <c r="D33" s="65">
        <v>14955815158.23</v>
      </c>
      <c r="E33" s="54">
        <f t="shared" si="0"/>
        <v>169162.37977434933</v>
      </c>
      <c r="F33" s="54">
        <v>164828677</v>
      </c>
      <c r="G33" s="54">
        <v>950172372.96000004</v>
      </c>
      <c r="H33" s="54">
        <v>8138</v>
      </c>
      <c r="I33" s="54">
        <v>45527422</v>
      </c>
      <c r="J33" s="54">
        <v>80273</v>
      </c>
      <c r="K33" s="54">
        <v>1479417084.72</v>
      </c>
      <c r="L33" s="54">
        <v>251858</v>
      </c>
      <c r="M33" s="54">
        <v>504694761</v>
      </c>
      <c r="N33" s="54">
        <v>12140832194.549999</v>
      </c>
      <c r="O33" s="54">
        <v>12140832195</v>
      </c>
      <c r="P33" s="66">
        <v>859983304</v>
      </c>
      <c r="Q33" s="65">
        <v>25559488</v>
      </c>
      <c r="R33" s="65">
        <v>834423816</v>
      </c>
      <c r="S33" s="30">
        <f t="shared" si="1"/>
        <v>9438.0090260261732</v>
      </c>
      <c r="T33" s="29">
        <f t="shared" si="2"/>
        <v>6.8728716664385126E-2</v>
      </c>
    </row>
    <row r="34" spans="1:20" ht="10.5" customHeight="1">
      <c r="A34" s="2" t="s">
        <v>32</v>
      </c>
      <c r="B34" s="65">
        <v>41762</v>
      </c>
      <c r="C34" s="65">
        <v>97</v>
      </c>
      <c r="D34" s="65">
        <v>8988876689.3299999</v>
      </c>
      <c r="E34" s="54">
        <f t="shared" si="0"/>
        <v>214741.79243006284</v>
      </c>
      <c r="F34" s="54">
        <v>116741552</v>
      </c>
      <c r="G34" s="54">
        <v>557396417</v>
      </c>
      <c r="H34" s="54">
        <v>2870</v>
      </c>
      <c r="I34" s="54">
        <v>16083241</v>
      </c>
      <c r="J34" s="54">
        <v>38989</v>
      </c>
      <c r="K34" s="54">
        <v>843891558</v>
      </c>
      <c r="L34" s="54">
        <v>122772</v>
      </c>
      <c r="M34" s="54">
        <v>246035342</v>
      </c>
      <c r="N34" s="54">
        <v>7442211683.3299999</v>
      </c>
      <c r="O34" s="54">
        <v>7442211683</v>
      </c>
      <c r="P34" s="66">
        <v>538227720</v>
      </c>
      <c r="Q34" s="65">
        <v>17264545</v>
      </c>
      <c r="R34" s="65">
        <v>520963175</v>
      </c>
      <c r="S34" s="30">
        <f t="shared" si="1"/>
        <v>12445.667001122818</v>
      </c>
      <c r="T34" s="29">
        <f t="shared" si="2"/>
        <v>7.0001122944408994E-2</v>
      </c>
    </row>
    <row r="35" spans="1:20" ht="10.5" customHeight="1">
      <c r="A35" s="8" t="s">
        <v>4</v>
      </c>
      <c r="B35" s="65">
        <v>79929</v>
      </c>
      <c r="C35" s="65">
        <v>294</v>
      </c>
      <c r="D35" s="65">
        <v>42958496613</v>
      </c>
      <c r="E35" s="54">
        <f t="shared" si="0"/>
        <v>535488.53337571514</v>
      </c>
      <c r="F35" s="54">
        <v>1640483639</v>
      </c>
      <c r="G35" s="54">
        <v>2463132104</v>
      </c>
      <c r="H35" s="54">
        <v>4145</v>
      </c>
      <c r="I35" s="54">
        <v>23289704</v>
      </c>
      <c r="J35" s="54">
        <v>76078</v>
      </c>
      <c r="K35" s="54">
        <v>2989055066</v>
      </c>
      <c r="L35" s="54">
        <v>242918</v>
      </c>
      <c r="M35" s="54">
        <v>486442510</v>
      </c>
      <c r="N35" s="54">
        <v>38637060868</v>
      </c>
      <c r="O35" s="54">
        <v>38639313068</v>
      </c>
      <c r="P35" s="66">
        <v>2920508988</v>
      </c>
      <c r="Q35" s="65">
        <v>231445707</v>
      </c>
      <c r="R35" s="65">
        <v>2689063281</v>
      </c>
      <c r="S35" s="30">
        <f t="shared" si="1"/>
        <v>33519.854418308962</v>
      </c>
      <c r="T35" s="29">
        <f t="shared" si="2"/>
        <v>6.959397223929964E-2</v>
      </c>
    </row>
    <row r="36" spans="1:20" ht="10.5" customHeight="1" thickBot="1">
      <c r="A36" s="26" t="s">
        <v>1</v>
      </c>
      <c r="B36" s="32">
        <f>SUM(B13:B35)</f>
        <v>2985654</v>
      </c>
      <c r="C36" s="32">
        <f t="shared" ref="C36:R36" si="3">SUM(C13:C35)</f>
        <v>939521</v>
      </c>
      <c r="D36" s="32">
        <f t="shared" si="3"/>
        <v>214809617252.47</v>
      </c>
      <c r="E36" s="82">
        <f t="shared" ref="E36" si="4">D36/(B36+C36)</f>
        <v>54726.124886780846</v>
      </c>
      <c r="F36" s="32">
        <f t="shared" si="3"/>
        <v>4307128073.75</v>
      </c>
      <c r="G36" s="32">
        <f t="shared" si="3"/>
        <v>27382862561.850002</v>
      </c>
      <c r="H36" s="32">
        <f>SUM(H13:H35)</f>
        <v>2376753</v>
      </c>
      <c r="I36" s="32">
        <f t="shared" si="3"/>
        <v>10135456109.93</v>
      </c>
      <c r="J36" s="32">
        <f t="shared" si="3"/>
        <v>1548422</v>
      </c>
      <c r="K36" s="32">
        <f>SUM(K13:K35)</f>
        <v>22981014077.599998</v>
      </c>
      <c r="L36" s="32">
        <f t="shared" si="3"/>
        <v>7951909</v>
      </c>
      <c r="M36" s="32">
        <f t="shared" si="3"/>
        <v>19050976960.049999</v>
      </c>
      <c r="N36" s="32">
        <f t="shared" si="3"/>
        <v>139566435616.78998</v>
      </c>
      <c r="O36" s="32">
        <f t="shared" si="3"/>
        <v>139557874880</v>
      </c>
      <c r="P36" s="32">
        <f t="shared" si="3"/>
        <v>10186274055</v>
      </c>
      <c r="Q36" s="32">
        <f t="shared" si="3"/>
        <v>626139488.69999993</v>
      </c>
      <c r="R36" s="32">
        <f t="shared" si="3"/>
        <v>9560134566.2999992</v>
      </c>
      <c r="S36" s="33">
        <f t="shared" ref="S36" si="5">R36/(B36+C36)</f>
        <v>2435.5944808320646</v>
      </c>
      <c r="T36" s="34">
        <f>R36/SUM(O14:O35)</f>
        <v>6.4872496717033143E-2</v>
      </c>
    </row>
    <row r="37" spans="1:20" ht="11.25" customHeight="1" thickBot="1">
      <c r="A37" s="43" t="s">
        <v>116</v>
      </c>
      <c r="B37" s="49"/>
      <c r="C37" s="49"/>
      <c r="D37" s="49"/>
      <c r="E37" s="49"/>
      <c r="F37" s="49"/>
      <c r="G37" s="49"/>
      <c r="H37" s="49"/>
      <c r="I37" s="49"/>
      <c r="J37" s="50" t="s">
        <v>16</v>
      </c>
      <c r="K37" s="50"/>
      <c r="L37" s="50"/>
      <c r="M37" s="51"/>
      <c r="N37" s="51"/>
      <c r="O37" s="52"/>
      <c r="P37" s="49"/>
      <c r="Q37" s="53"/>
      <c r="R37" s="53"/>
      <c r="S37" s="43"/>
      <c r="T37" s="43"/>
    </row>
    <row r="38" spans="1:20" ht="10.5" customHeight="1">
      <c r="A38" s="2" t="s">
        <v>5</v>
      </c>
      <c r="B38" s="38">
        <v>689</v>
      </c>
      <c r="C38" s="38">
        <v>58712</v>
      </c>
      <c r="D38" s="67">
        <v>-3288904682</v>
      </c>
      <c r="E38" s="83">
        <f t="shared" ref="E38:E57" si="6">D38/(B38+C38)</f>
        <v>-55367.833571825387</v>
      </c>
      <c r="F38" s="38">
        <v>1868488029</v>
      </c>
      <c r="G38" s="38">
        <v>314791902</v>
      </c>
      <c r="H38" s="38">
        <v>36825</v>
      </c>
      <c r="I38" s="35">
        <v>106445651</v>
      </c>
      <c r="J38" s="54">
        <v>22576</v>
      </c>
      <c r="K38" s="38">
        <v>336279596</v>
      </c>
      <c r="L38" s="38">
        <v>93057</v>
      </c>
      <c r="M38" s="38">
        <v>174748823</v>
      </c>
      <c r="N38" s="67">
        <v>-2352682625</v>
      </c>
      <c r="O38" s="67">
        <v>-2349835286</v>
      </c>
      <c r="P38" s="38">
        <v>3806392</v>
      </c>
      <c r="Q38" s="38">
        <v>673790</v>
      </c>
      <c r="R38" s="38">
        <v>3132602</v>
      </c>
      <c r="S38" s="30">
        <f t="shared" ref="S38:S56" si="7">R38/(B38+C38)</f>
        <v>52.736519587212335</v>
      </c>
      <c r="T38" s="39">
        <f t="shared" ref="T38:T57" si="8">R38/D38</f>
        <v>-9.5247576408783255E-4</v>
      </c>
    </row>
    <row r="39" spans="1:20" ht="10.5" customHeight="1">
      <c r="A39" s="12" t="s">
        <v>69</v>
      </c>
      <c r="B39" s="38">
        <v>33250</v>
      </c>
      <c r="C39" s="38">
        <v>169134</v>
      </c>
      <c r="D39" s="38">
        <v>446124405.81999999</v>
      </c>
      <c r="E39" s="54">
        <f t="shared" si="6"/>
        <v>2204.3462221321843</v>
      </c>
      <c r="F39" s="38">
        <v>24065817</v>
      </c>
      <c r="G39" s="38">
        <v>88694552.480000004</v>
      </c>
      <c r="H39" s="38">
        <v>162921</v>
      </c>
      <c r="I39" s="54">
        <v>486525010.93000001</v>
      </c>
      <c r="J39" s="54">
        <v>39463</v>
      </c>
      <c r="K39" s="38">
        <v>199478586</v>
      </c>
      <c r="L39" s="38">
        <v>147953</v>
      </c>
      <c r="M39" s="38">
        <v>374840041</v>
      </c>
      <c r="N39" s="67">
        <v>-679347967.59000003</v>
      </c>
      <c r="O39" s="67">
        <v>-679278272</v>
      </c>
      <c r="P39" s="38">
        <v>1840250</v>
      </c>
      <c r="Q39" s="38">
        <v>74964</v>
      </c>
      <c r="R39" s="38">
        <v>1765286</v>
      </c>
      <c r="S39" s="30">
        <f t="shared" si="7"/>
        <v>8.7224582970985853</v>
      </c>
      <c r="T39" s="39">
        <f t="shared" si="8"/>
        <v>3.9569366234409702E-3</v>
      </c>
    </row>
    <row r="40" spans="1:20" ht="10.5" customHeight="1">
      <c r="A40" s="12" t="s">
        <v>68</v>
      </c>
      <c r="B40" s="38">
        <v>182183</v>
      </c>
      <c r="C40" s="38">
        <v>206182</v>
      </c>
      <c r="D40" s="38">
        <v>2773765069.4800005</v>
      </c>
      <c r="E40" s="54">
        <f t="shared" si="6"/>
        <v>7142.1602602706234</v>
      </c>
      <c r="F40" s="38">
        <v>38732168.25</v>
      </c>
      <c r="G40" s="38">
        <v>480828284.20999998</v>
      </c>
      <c r="H40" s="38">
        <v>329246</v>
      </c>
      <c r="I40" s="54">
        <v>1190314633</v>
      </c>
      <c r="J40" s="54">
        <v>59119</v>
      </c>
      <c r="K40" s="38">
        <v>399235383.64999998</v>
      </c>
      <c r="L40" s="38">
        <v>484296</v>
      </c>
      <c r="M40" s="38">
        <v>1216759558.05</v>
      </c>
      <c r="N40" s="67">
        <v>-474640621.18000001</v>
      </c>
      <c r="O40" s="67">
        <v>-474596498</v>
      </c>
      <c r="P40" s="38">
        <v>32706582</v>
      </c>
      <c r="Q40" s="38">
        <v>2363711</v>
      </c>
      <c r="R40" s="38">
        <v>30342871</v>
      </c>
      <c r="S40" s="30">
        <f t="shared" si="7"/>
        <v>78.129777400126173</v>
      </c>
      <c r="T40" s="39">
        <f t="shared" si="8"/>
        <v>1.0939236106859042E-2</v>
      </c>
    </row>
    <row r="41" spans="1:20" ht="10.5" customHeight="1">
      <c r="A41" s="12" t="s">
        <v>67</v>
      </c>
      <c r="B41" s="38">
        <v>183602</v>
      </c>
      <c r="C41" s="38">
        <v>174226</v>
      </c>
      <c r="D41" s="38">
        <v>4481556527.3400002</v>
      </c>
      <c r="E41" s="54">
        <f t="shared" si="6"/>
        <v>12524.331598812838</v>
      </c>
      <c r="F41" s="38">
        <v>25856949.5</v>
      </c>
      <c r="G41" s="38">
        <v>801328321.10000002</v>
      </c>
      <c r="H41" s="38">
        <v>301742</v>
      </c>
      <c r="I41" s="54">
        <v>1196126189</v>
      </c>
      <c r="J41" s="54">
        <v>56086</v>
      </c>
      <c r="K41" s="38">
        <v>478539935.18000001</v>
      </c>
      <c r="L41" s="38">
        <v>634036</v>
      </c>
      <c r="M41" s="38">
        <v>1589151260</v>
      </c>
      <c r="N41" s="38">
        <v>442267771.55999994</v>
      </c>
      <c r="O41" s="38">
        <v>442307118</v>
      </c>
      <c r="P41" s="38">
        <v>76397217</v>
      </c>
      <c r="Q41" s="38">
        <v>13142773</v>
      </c>
      <c r="R41" s="38">
        <v>63254444</v>
      </c>
      <c r="S41" s="30">
        <f t="shared" si="7"/>
        <v>176.77332126049387</v>
      </c>
      <c r="T41" s="39">
        <f t="shared" si="8"/>
        <v>1.411439164364268E-2</v>
      </c>
    </row>
    <row r="42" spans="1:20" ht="10.5" customHeight="1">
      <c r="A42" s="12" t="s">
        <v>66</v>
      </c>
      <c r="B42" s="38">
        <v>214279</v>
      </c>
      <c r="C42" s="38">
        <v>110295</v>
      </c>
      <c r="D42" s="38">
        <v>5656116103.6800003</v>
      </c>
      <c r="E42" s="54">
        <f t="shared" si="6"/>
        <v>17426.275991545841</v>
      </c>
      <c r="F42" s="38">
        <v>25044667</v>
      </c>
      <c r="G42" s="38">
        <v>756722229.75999999</v>
      </c>
      <c r="H42" s="38">
        <v>269345</v>
      </c>
      <c r="I42" s="54">
        <v>1109014598</v>
      </c>
      <c r="J42" s="54">
        <v>55229</v>
      </c>
      <c r="K42" s="38">
        <v>508920110</v>
      </c>
      <c r="L42" s="38">
        <v>635716</v>
      </c>
      <c r="M42" s="38">
        <v>1591991730</v>
      </c>
      <c r="N42" s="38">
        <v>1714512102.9200001</v>
      </c>
      <c r="O42" s="38">
        <v>1714354586</v>
      </c>
      <c r="P42" s="38">
        <v>134814322</v>
      </c>
      <c r="Q42" s="38">
        <v>29570004</v>
      </c>
      <c r="R42" s="38">
        <v>105244318</v>
      </c>
      <c r="S42" s="30">
        <f t="shared" si="7"/>
        <v>324.25369253236551</v>
      </c>
      <c r="T42" s="39">
        <f t="shared" si="8"/>
        <v>1.8607170728253901E-2</v>
      </c>
    </row>
    <row r="43" spans="1:20" ht="10.5" customHeight="1">
      <c r="A43" s="12" t="s">
        <v>65</v>
      </c>
      <c r="B43" s="38">
        <v>233429</v>
      </c>
      <c r="C43" s="38">
        <v>55458</v>
      </c>
      <c r="D43" s="38">
        <v>6485376734.7299995</v>
      </c>
      <c r="E43" s="54">
        <f t="shared" si="6"/>
        <v>22449.527790208627</v>
      </c>
      <c r="F43" s="38">
        <v>25448454</v>
      </c>
      <c r="G43" s="38">
        <v>730311696.68000007</v>
      </c>
      <c r="H43" s="38">
        <v>232266</v>
      </c>
      <c r="I43" s="54">
        <v>975133436</v>
      </c>
      <c r="J43" s="54">
        <v>56621</v>
      </c>
      <c r="K43" s="38">
        <v>551840227.95000005</v>
      </c>
      <c r="L43" s="38">
        <v>587298</v>
      </c>
      <c r="M43" s="38">
        <v>1470744673</v>
      </c>
      <c r="N43" s="38">
        <v>2782795155.1000009</v>
      </c>
      <c r="O43" s="38">
        <v>2782354323</v>
      </c>
      <c r="P43" s="38">
        <v>193063217</v>
      </c>
      <c r="Q43" s="38">
        <v>34949803</v>
      </c>
      <c r="R43" s="38">
        <v>158113414</v>
      </c>
      <c r="S43" s="30">
        <f t="shared" si="7"/>
        <v>547.31924247197003</v>
      </c>
      <c r="T43" s="39">
        <f t="shared" si="8"/>
        <v>2.4379989084255198E-2</v>
      </c>
    </row>
    <row r="44" spans="1:20" ht="10.5" customHeight="1">
      <c r="A44" s="12" t="s">
        <v>64</v>
      </c>
      <c r="B44" s="38">
        <v>225451</v>
      </c>
      <c r="C44" s="38">
        <v>33820</v>
      </c>
      <c r="D44" s="38">
        <v>7118818075.0299997</v>
      </c>
      <c r="E44" s="54">
        <f t="shared" si="6"/>
        <v>27457.054877059138</v>
      </c>
      <c r="F44" s="38">
        <v>25180486</v>
      </c>
      <c r="G44" s="38">
        <v>779842581.52999997</v>
      </c>
      <c r="H44" s="38">
        <v>198374</v>
      </c>
      <c r="I44" s="54">
        <v>845917974</v>
      </c>
      <c r="J44" s="54">
        <v>60897</v>
      </c>
      <c r="K44" s="38">
        <v>611451075.37</v>
      </c>
      <c r="L44" s="38">
        <v>533150</v>
      </c>
      <c r="M44" s="38">
        <v>1334418056</v>
      </c>
      <c r="N44" s="38">
        <v>3572368874.1299992</v>
      </c>
      <c r="O44" s="38">
        <v>3571833278</v>
      </c>
      <c r="P44" s="38">
        <v>240437321</v>
      </c>
      <c r="Q44" s="38">
        <v>32790018.34</v>
      </c>
      <c r="R44" s="38">
        <v>207647302.66</v>
      </c>
      <c r="S44" s="30">
        <f t="shared" si="7"/>
        <v>800.88904142769536</v>
      </c>
      <c r="T44" s="39">
        <f t="shared" si="8"/>
        <v>2.9168789042150783E-2</v>
      </c>
    </row>
    <row r="45" spans="1:20" ht="10.5" customHeight="1">
      <c r="A45" s="12" t="s">
        <v>63</v>
      </c>
      <c r="B45" s="38">
        <v>373705</v>
      </c>
      <c r="C45" s="38">
        <v>40646</v>
      </c>
      <c r="D45" s="38">
        <v>14370250414.860001</v>
      </c>
      <c r="E45" s="54">
        <f t="shared" si="6"/>
        <v>34681.346044440586</v>
      </c>
      <c r="F45" s="38">
        <v>50107580</v>
      </c>
      <c r="G45" s="38">
        <v>1645262433.0600002</v>
      </c>
      <c r="H45" s="38">
        <v>285828</v>
      </c>
      <c r="I45" s="54">
        <v>1258959894</v>
      </c>
      <c r="J45" s="54">
        <v>128523</v>
      </c>
      <c r="K45" s="38">
        <v>1370241385</v>
      </c>
      <c r="L45" s="38">
        <v>850209</v>
      </c>
      <c r="M45" s="38">
        <v>2128414744</v>
      </c>
      <c r="N45" s="38">
        <v>8017479538.8000011</v>
      </c>
      <c r="O45" s="38">
        <v>8016300448</v>
      </c>
      <c r="P45" s="38">
        <v>537070810</v>
      </c>
      <c r="Q45" s="38">
        <v>47092494.640000001</v>
      </c>
      <c r="R45" s="38">
        <v>489978315.36000001</v>
      </c>
      <c r="S45" s="30">
        <f t="shared" si="7"/>
        <v>1182.5199296248834</v>
      </c>
      <c r="T45" s="39">
        <f t="shared" si="8"/>
        <v>3.4096713781224218E-2</v>
      </c>
    </row>
    <row r="46" spans="1:20" ht="10.5" customHeight="1">
      <c r="A46" s="12" t="s">
        <v>62</v>
      </c>
      <c r="B46" s="38">
        <v>270140</v>
      </c>
      <c r="C46" s="38">
        <v>26105</v>
      </c>
      <c r="D46" s="38">
        <v>13257301323.830002</v>
      </c>
      <c r="E46" s="54">
        <f t="shared" si="6"/>
        <v>44751.139508953747</v>
      </c>
      <c r="F46" s="38">
        <v>49692497</v>
      </c>
      <c r="G46" s="38">
        <v>1786216389.9299998</v>
      </c>
      <c r="H46" s="38">
        <v>171863</v>
      </c>
      <c r="I46" s="54">
        <v>814290819</v>
      </c>
      <c r="J46" s="54">
        <v>124382</v>
      </c>
      <c r="K46" s="38">
        <v>1423415653</v>
      </c>
      <c r="L46" s="38">
        <v>613474</v>
      </c>
      <c r="M46" s="38">
        <v>1535740082</v>
      </c>
      <c r="N46" s="38">
        <v>7747330876.8999987</v>
      </c>
      <c r="O46" s="38">
        <v>7746350794</v>
      </c>
      <c r="P46" s="38">
        <v>521212404</v>
      </c>
      <c r="Q46" s="38">
        <v>30243220.09</v>
      </c>
      <c r="R46" s="38">
        <v>490969183.90999997</v>
      </c>
      <c r="S46" s="30">
        <f t="shared" si="7"/>
        <v>1657.307917129403</v>
      </c>
      <c r="T46" s="39">
        <f t="shared" si="8"/>
        <v>3.7033870764292182E-2</v>
      </c>
    </row>
    <row r="47" spans="1:20" ht="10.5" customHeight="1">
      <c r="A47" s="12" t="s">
        <v>61</v>
      </c>
      <c r="B47" s="38">
        <v>212389</v>
      </c>
      <c r="C47" s="38">
        <v>19371</v>
      </c>
      <c r="D47" s="38">
        <v>12706766444.119999</v>
      </c>
      <c r="E47" s="54">
        <f t="shared" si="6"/>
        <v>54827.262875906104</v>
      </c>
      <c r="F47" s="38">
        <v>60253078</v>
      </c>
      <c r="G47" s="38">
        <v>1950424324.03</v>
      </c>
      <c r="H47" s="38">
        <v>116982</v>
      </c>
      <c r="I47" s="54">
        <v>600289235</v>
      </c>
      <c r="J47" s="54">
        <v>114778</v>
      </c>
      <c r="K47" s="38">
        <v>1421530437</v>
      </c>
      <c r="L47" s="38">
        <v>500095</v>
      </c>
      <c r="M47" s="38">
        <v>1247498325</v>
      </c>
      <c r="N47" s="38">
        <v>7547277201.0899992</v>
      </c>
      <c r="O47" s="38">
        <v>7546267035</v>
      </c>
      <c r="P47" s="38">
        <v>508792363</v>
      </c>
      <c r="Q47" s="38">
        <v>25230961.23</v>
      </c>
      <c r="R47" s="38">
        <v>483561401.76999998</v>
      </c>
      <c r="S47" s="30">
        <f t="shared" si="7"/>
        <v>2086.4748091560232</v>
      </c>
      <c r="T47" s="39">
        <f t="shared" si="8"/>
        <v>3.8055425343381986E-2</v>
      </c>
    </row>
    <row r="48" spans="1:20" ht="10.5" customHeight="1">
      <c r="A48" s="12" t="s">
        <v>60</v>
      </c>
      <c r="B48" s="38">
        <v>175233</v>
      </c>
      <c r="C48" s="38">
        <v>13570</v>
      </c>
      <c r="D48" s="38">
        <v>12243757284.459999</v>
      </c>
      <c r="E48" s="54">
        <f t="shared" si="6"/>
        <v>64849.378900017473</v>
      </c>
      <c r="F48" s="38">
        <v>57404655</v>
      </c>
      <c r="G48" s="38">
        <v>1949375283.6099999</v>
      </c>
      <c r="H48" s="38">
        <v>84126</v>
      </c>
      <c r="I48" s="54">
        <v>459273071</v>
      </c>
      <c r="J48" s="54">
        <v>104677</v>
      </c>
      <c r="K48" s="38">
        <v>1402867243</v>
      </c>
      <c r="L48" s="38">
        <v>433822</v>
      </c>
      <c r="M48" s="38">
        <v>1056623571</v>
      </c>
      <c r="N48" s="38">
        <v>7433022770.8500004</v>
      </c>
      <c r="O48" s="38">
        <v>7432272907</v>
      </c>
      <c r="P48" s="38">
        <v>501687244</v>
      </c>
      <c r="Q48" s="38">
        <v>23693497</v>
      </c>
      <c r="R48" s="38">
        <v>477993747</v>
      </c>
      <c r="S48" s="30">
        <f t="shared" si="7"/>
        <v>2531.7063129293497</v>
      </c>
      <c r="T48" s="39">
        <f t="shared" si="8"/>
        <v>3.9039792760893623E-2</v>
      </c>
    </row>
    <row r="49" spans="1:20" ht="10.5" customHeight="1">
      <c r="A49" s="12" t="s">
        <v>59</v>
      </c>
      <c r="B49" s="38">
        <v>148609</v>
      </c>
      <c r="C49" s="38">
        <v>9613</v>
      </c>
      <c r="D49" s="38">
        <v>11842297496.01</v>
      </c>
      <c r="E49" s="54">
        <f t="shared" si="6"/>
        <v>74846.086486139728</v>
      </c>
      <c r="F49" s="38">
        <v>54221843</v>
      </c>
      <c r="G49" s="38">
        <v>1867057683</v>
      </c>
      <c r="H49" s="38">
        <v>60185</v>
      </c>
      <c r="I49" s="54">
        <v>341822420</v>
      </c>
      <c r="J49" s="54">
        <v>98037</v>
      </c>
      <c r="K49" s="38">
        <v>1366399469.9099998</v>
      </c>
      <c r="L49" s="38">
        <v>381818</v>
      </c>
      <c r="M49" s="38">
        <v>936527052</v>
      </c>
      <c r="N49" s="38">
        <v>7384712714.1000004</v>
      </c>
      <c r="O49" s="38">
        <v>7383609256</v>
      </c>
      <c r="P49" s="38">
        <v>499565551</v>
      </c>
      <c r="Q49" s="38">
        <v>22527835</v>
      </c>
      <c r="R49" s="38">
        <v>477037716</v>
      </c>
      <c r="S49" s="30">
        <f t="shared" si="7"/>
        <v>3014.9897991429762</v>
      </c>
      <c r="T49" s="39">
        <f t="shared" si="8"/>
        <v>4.0282531000485955E-2</v>
      </c>
    </row>
    <row r="50" spans="1:20" ht="10.5" customHeight="1">
      <c r="A50" s="12" t="s">
        <v>58</v>
      </c>
      <c r="B50" s="38">
        <v>125674</v>
      </c>
      <c r="C50" s="38">
        <v>6927</v>
      </c>
      <c r="D50" s="38">
        <v>11250758191.82</v>
      </c>
      <c r="E50" s="54">
        <f t="shared" si="6"/>
        <v>84846.706976719637</v>
      </c>
      <c r="F50" s="38">
        <v>51142131</v>
      </c>
      <c r="G50" s="38">
        <v>1779451306.6500001</v>
      </c>
      <c r="H50" s="38">
        <v>41477</v>
      </c>
      <c r="I50" s="54">
        <v>242373676</v>
      </c>
      <c r="J50" s="54">
        <v>91124</v>
      </c>
      <c r="K50" s="38">
        <v>1312629159.6599998</v>
      </c>
      <c r="L50" s="38">
        <v>333378</v>
      </c>
      <c r="M50" s="38">
        <v>814057804</v>
      </c>
      <c r="N50" s="38">
        <v>7153388376.5100002</v>
      </c>
      <c r="O50" s="38">
        <v>7152846314</v>
      </c>
      <c r="P50" s="38">
        <v>485120021</v>
      </c>
      <c r="Q50" s="38">
        <v>20713726.399999999</v>
      </c>
      <c r="R50" s="38">
        <v>464406294.60000002</v>
      </c>
      <c r="S50" s="30">
        <f t="shared" si="7"/>
        <v>3502.2835016327181</v>
      </c>
      <c r="T50" s="39">
        <f t="shared" si="8"/>
        <v>4.1277777611259323E-2</v>
      </c>
    </row>
    <row r="51" spans="1:20" ht="10.5" customHeight="1">
      <c r="A51" s="12" t="s">
        <v>57</v>
      </c>
      <c r="B51" s="38">
        <v>104022</v>
      </c>
      <c r="C51" s="38">
        <v>5024</v>
      </c>
      <c r="D51" s="38">
        <v>10340370677.5</v>
      </c>
      <c r="E51" s="54">
        <f t="shared" si="6"/>
        <v>94825.767818168475</v>
      </c>
      <c r="F51" s="38">
        <v>46547786</v>
      </c>
      <c r="G51" s="38">
        <v>1600469974.26</v>
      </c>
      <c r="H51" s="38">
        <v>27421</v>
      </c>
      <c r="I51" s="54">
        <v>163008818</v>
      </c>
      <c r="J51" s="54">
        <v>81625</v>
      </c>
      <c r="K51" s="38">
        <v>1215440466.1600001</v>
      </c>
      <c r="L51" s="38">
        <v>282836</v>
      </c>
      <c r="M51" s="38">
        <v>694239833</v>
      </c>
      <c r="N51" s="38">
        <v>6713759372.0799999</v>
      </c>
      <c r="O51" s="38">
        <v>6712974723</v>
      </c>
      <c r="P51" s="38">
        <v>456892531</v>
      </c>
      <c r="Q51" s="38">
        <v>19291314</v>
      </c>
      <c r="R51" s="38">
        <v>437601217</v>
      </c>
      <c r="S51" s="30">
        <f t="shared" si="7"/>
        <v>4012.9965060616619</v>
      </c>
      <c r="T51" s="39">
        <f t="shared" si="8"/>
        <v>4.2319683756810854E-2</v>
      </c>
    </row>
    <row r="52" spans="1:20" ht="10.5" customHeight="1">
      <c r="A52" s="12" t="s">
        <v>56</v>
      </c>
      <c r="B52" s="38">
        <v>279955</v>
      </c>
      <c r="C52" s="38">
        <v>8365</v>
      </c>
      <c r="D52" s="38">
        <v>34676155954.230003</v>
      </c>
      <c r="E52" s="54">
        <f t="shared" si="6"/>
        <v>120269.68630074224</v>
      </c>
      <c r="F52" s="38">
        <v>233028164</v>
      </c>
      <c r="G52" s="38">
        <v>4813093630.1900005</v>
      </c>
      <c r="H52" s="38">
        <v>44591</v>
      </c>
      <c r="I52" s="54">
        <v>266363231</v>
      </c>
      <c r="J52" s="54">
        <v>243729</v>
      </c>
      <c r="K52" s="38">
        <v>4059322503</v>
      </c>
      <c r="L52" s="38">
        <v>781075</v>
      </c>
      <c r="M52" s="38">
        <v>1564277293</v>
      </c>
      <c r="N52" s="38">
        <v>24206127461.040005</v>
      </c>
      <c r="O52" s="38">
        <v>24203784537</v>
      </c>
      <c r="P52" s="38">
        <v>1664343912</v>
      </c>
      <c r="Q52" s="38">
        <v>46618116</v>
      </c>
      <c r="R52" s="38">
        <v>1617725796</v>
      </c>
      <c r="S52" s="30">
        <f t="shared" si="7"/>
        <v>5610.8691592674804</v>
      </c>
      <c r="T52" s="39">
        <f t="shared" si="8"/>
        <v>4.6652397057369337E-2</v>
      </c>
    </row>
    <row r="53" spans="1:20" ht="10.5" customHeight="1">
      <c r="A53" s="12" t="s">
        <v>55</v>
      </c>
      <c r="B53" s="38">
        <v>101599</v>
      </c>
      <c r="C53" s="38">
        <v>1217</v>
      </c>
      <c r="D53" s="38">
        <v>17614695181.559998</v>
      </c>
      <c r="E53" s="54">
        <f t="shared" si="6"/>
        <v>171322.50993580764</v>
      </c>
      <c r="F53" s="38">
        <v>165836979</v>
      </c>
      <c r="G53" s="38">
        <v>2034626771.96</v>
      </c>
      <c r="H53" s="38">
        <v>7931</v>
      </c>
      <c r="I53" s="54">
        <v>47015650</v>
      </c>
      <c r="J53" s="54">
        <v>94885</v>
      </c>
      <c r="K53" s="38">
        <v>1937596417.72</v>
      </c>
      <c r="L53" s="38">
        <v>293253</v>
      </c>
      <c r="M53" s="38">
        <v>587429969</v>
      </c>
      <c r="N53" s="38">
        <v>13173863351.880001</v>
      </c>
      <c r="O53" s="38">
        <v>13172979588</v>
      </c>
      <c r="P53" s="38">
        <v>932841870</v>
      </c>
      <c r="Q53" s="38">
        <v>27569760</v>
      </c>
      <c r="R53" s="38">
        <v>905272110</v>
      </c>
      <c r="S53" s="30">
        <f t="shared" si="7"/>
        <v>8804.7785364145657</v>
      </c>
      <c r="T53" s="39">
        <f t="shared" si="8"/>
        <v>5.1393004571983009E-2</v>
      </c>
    </row>
    <row r="54" spans="1:20" ht="10.5" customHeight="1">
      <c r="A54" s="12" t="s">
        <v>54</v>
      </c>
      <c r="B54" s="38">
        <v>100687</v>
      </c>
      <c r="C54" s="38">
        <v>702</v>
      </c>
      <c r="D54" s="38">
        <v>28725235838</v>
      </c>
      <c r="E54" s="54">
        <f t="shared" si="6"/>
        <v>283317.08408209961</v>
      </c>
      <c r="F54" s="38">
        <v>473763552</v>
      </c>
      <c r="G54" s="38">
        <v>2622088251.4000001</v>
      </c>
      <c r="H54" s="38">
        <v>4763</v>
      </c>
      <c r="I54" s="54">
        <v>27680354</v>
      </c>
      <c r="J54" s="54">
        <v>96626</v>
      </c>
      <c r="K54" s="38">
        <v>2738797683</v>
      </c>
      <c r="L54" s="38">
        <v>301992</v>
      </c>
      <c r="M54" s="38">
        <v>604536146</v>
      </c>
      <c r="N54" s="38">
        <v>23205896955.599998</v>
      </c>
      <c r="O54" s="38">
        <v>23205488073</v>
      </c>
      <c r="P54" s="38">
        <v>1706785105</v>
      </c>
      <c r="Q54" s="38">
        <v>70942858</v>
      </c>
      <c r="R54" s="38">
        <v>1635842247</v>
      </c>
      <c r="S54" s="30">
        <f t="shared" si="7"/>
        <v>16134.316809515825</v>
      </c>
      <c r="T54" s="39">
        <f t="shared" si="8"/>
        <v>5.6947913542836064E-2</v>
      </c>
    </row>
    <row r="55" spans="1:20" ht="10.5" customHeight="1">
      <c r="A55" s="12" t="s">
        <v>53</v>
      </c>
      <c r="B55" s="38">
        <v>15030</v>
      </c>
      <c r="C55" s="38">
        <v>92</v>
      </c>
      <c r="D55" s="38">
        <v>10103923809</v>
      </c>
      <c r="E55" s="54">
        <f t="shared" si="6"/>
        <v>668160.54814178019</v>
      </c>
      <c r="F55" s="38">
        <v>296680569</v>
      </c>
      <c r="G55" s="38">
        <v>643505867</v>
      </c>
      <c r="H55" s="38">
        <v>588</v>
      </c>
      <c r="I55" s="54">
        <v>3314250</v>
      </c>
      <c r="J55" s="54">
        <v>14534</v>
      </c>
      <c r="K55" s="38">
        <v>723682983</v>
      </c>
      <c r="L55" s="38">
        <v>47113</v>
      </c>
      <c r="M55" s="38">
        <v>94268000</v>
      </c>
      <c r="N55" s="38">
        <v>8935833278</v>
      </c>
      <c r="O55" s="38">
        <v>8935833278</v>
      </c>
      <c r="P55" s="38">
        <v>679061073</v>
      </c>
      <c r="Q55" s="38">
        <v>46995682</v>
      </c>
      <c r="R55" s="38">
        <v>632065391</v>
      </c>
      <c r="S55" s="30">
        <f t="shared" si="7"/>
        <v>41797.737799232906</v>
      </c>
      <c r="T55" s="39">
        <f t="shared" si="8"/>
        <v>6.255642886350668E-2</v>
      </c>
    </row>
    <row r="56" spans="1:20" ht="10.5" customHeight="1">
      <c r="A56" s="8" t="s">
        <v>124</v>
      </c>
      <c r="B56" s="38">
        <v>5728</v>
      </c>
      <c r="C56" s="38">
        <v>62</v>
      </c>
      <c r="D56" s="38">
        <v>14005252403</v>
      </c>
      <c r="E56" s="54">
        <f t="shared" si="6"/>
        <v>2418869.1542314333</v>
      </c>
      <c r="F56" s="38">
        <v>735632669</v>
      </c>
      <c r="G56" s="38">
        <v>738771079</v>
      </c>
      <c r="H56" s="38">
        <v>279</v>
      </c>
      <c r="I56" s="54">
        <v>1587200</v>
      </c>
      <c r="J56" s="54">
        <v>5511</v>
      </c>
      <c r="K56" s="38">
        <v>923345763</v>
      </c>
      <c r="L56" s="38">
        <v>17338</v>
      </c>
      <c r="M56" s="38">
        <v>34710000</v>
      </c>
      <c r="N56" s="38">
        <v>13042471030</v>
      </c>
      <c r="O56" s="38">
        <v>13042028678</v>
      </c>
      <c r="P56" s="38">
        <v>1009835870</v>
      </c>
      <c r="Q56" s="38">
        <v>131654961</v>
      </c>
      <c r="R56" s="38">
        <v>878180909</v>
      </c>
      <c r="S56" s="30">
        <f t="shared" si="7"/>
        <v>151672.00500863558</v>
      </c>
      <c r="T56" s="39">
        <f t="shared" si="8"/>
        <v>6.2703683141896741E-2</v>
      </c>
    </row>
    <row r="57" spans="1:20" ht="10.5" customHeight="1" thickBot="1">
      <c r="A57" s="84" t="s">
        <v>1</v>
      </c>
      <c r="B57" s="32">
        <f>SUM(B38:B56)</f>
        <v>2985654</v>
      </c>
      <c r="C57" s="32">
        <f>SUM(C38:C56)</f>
        <v>939521</v>
      </c>
      <c r="D57" s="32">
        <f>SUM(D38:D56)</f>
        <v>214809617252.47</v>
      </c>
      <c r="E57" s="82">
        <f t="shared" si="6"/>
        <v>54726.124886780846</v>
      </c>
      <c r="F57" s="32">
        <f t="shared" ref="F57:R57" si="9">SUM(F38:F56)</f>
        <v>4307128073.75</v>
      </c>
      <c r="G57" s="32">
        <f t="shared" si="9"/>
        <v>27382862561.850002</v>
      </c>
      <c r="H57" s="32">
        <f t="shared" si="9"/>
        <v>2376753</v>
      </c>
      <c r="I57" s="32">
        <f t="shared" si="9"/>
        <v>10135456109.93</v>
      </c>
      <c r="J57" s="32">
        <f t="shared" si="9"/>
        <v>1548422</v>
      </c>
      <c r="K57" s="32">
        <f t="shared" si="9"/>
        <v>22981014077.599998</v>
      </c>
      <c r="L57" s="32">
        <f t="shared" si="9"/>
        <v>7951909</v>
      </c>
      <c r="M57" s="32">
        <f t="shared" si="9"/>
        <v>19050976960.049999</v>
      </c>
      <c r="N57" s="32">
        <f t="shared" si="9"/>
        <v>139566435616.79001</v>
      </c>
      <c r="O57" s="32">
        <f t="shared" si="9"/>
        <v>139557874880</v>
      </c>
      <c r="P57" s="32">
        <f t="shared" si="9"/>
        <v>10186274055</v>
      </c>
      <c r="Q57" s="32">
        <f t="shared" si="9"/>
        <v>626139488.70000005</v>
      </c>
      <c r="R57" s="32">
        <f t="shared" si="9"/>
        <v>9560134566.2999992</v>
      </c>
      <c r="S57" s="33">
        <f t="shared" ref="S57" si="10">R57/(B57+C57)</f>
        <v>2435.5944808320646</v>
      </c>
      <c r="T57" s="36">
        <f t="shared" si="8"/>
        <v>4.4505151531757464E-2</v>
      </c>
    </row>
    <row r="58" spans="1:20" ht="10.5" customHeight="1">
      <c r="A58" s="85" t="s">
        <v>121</v>
      </c>
      <c r="B58" s="85"/>
      <c r="C58" s="85"/>
      <c r="D58" s="85"/>
      <c r="E58" s="85"/>
      <c r="F58" s="85"/>
      <c r="G58" s="85"/>
      <c r="H58" s="85"/>
      <c r="I58" s="86"/>
      <c r="J58" s="86"/>
      <c r="K58" s="86"/>
      <c r="L58" s="87"/>
      <c r="M58" s="87"/>
      <c r="N58" s="87"/>
      <c r="O58" s="87"/>
      <c r="P58" s="87"/>
      <c r="Q58" s="87"/>
      <c r="R58" s="87"/>
      <c r="S58" s="88"/>
      <c r="T58" s="89"/>
    </row>
    <row r="59" spans="1:20" ht="10.5" customHeight="1">
      <c r="A59" s="90" t="s">
        <v>122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8"/>
      <c r="T59" s="89"/>
    </row>
    <row r="60" spans="1:20" ht="10.5" customHeight="1">
      <c r="A60" s="90" t="s">
        <v>123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8"/>
      <c r="T60" s="89"/>
    </row>
    <row r="61" spans="1:20" ht="10.5" customHeight="1">
      <c r="A61" s="90" t="s">
        <v>119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86"/>
      <c r="Q61" s="86"/>
      <c r="R61" s="86"/>
      <c r="S61" s="86"/>
      <c r="T61" s="86"/>
    </row>
    <row r="62" spans="1:20" ht="10.5" customHeight="1">
      <c r="A62" s="85" t="s">
        <v>88</v>
      </c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6"/>
      <c r="N62" s="86"/>
      <c r="O62" s="86"/>
      <c r="P62" s="86"/>
      <c r="Q62" s="86"/>
      <c r="R62" s="86"/>
      <c r="S62" s="86"/>
      <c r="T62" s="86"/>
    </row>
    <row r="63" spans="1:20" ht="10.5" customHeight="1">
      <c r="A63" s="85" t="s">
        <v>87</v>
      </c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6"/>
      <c r="O63" s="86"/>
      <c r="P63" s="86"/>
      <c r="Q63" s="86"/>
      <c r="R63" s="86"/>
      <c r="S63" s="86"/>
      <c r="T63" s="86"/>
    </row>
    <row r="64" spans="1:20" ht="10.5" customHeight="1">
      <c r="A64" s="85" t="s">
        <v>125</v>
      </c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6"/>
      <c r="O64" s="86"/>
      <c r="P64" s="86"/>
      <c r="Q64" s="86"/>
      <c r="R64" s="86"/>
      <c r="S64" s="86"/>
      <c r="T64" s="86"/>
    </row>
    <row r="65" spans="1:20" ht="10.5" customHeight="1">
      <c r="A65" s="92" t="s">
        <v>118</v>
      </c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6"/>
      <c r="O65" s="86"/>
      <c r="P65" s="86"/>
      <c r="Q65" s="86"/>
      <c r="R65" s="86"/>
      <c r="S65" s="86"/>
      <c r="T65" s="86"/>
    </row>
    <row r="66" spans="1:20" ht="10.5" customHeight="1">
      <c r="A66" s="85" t="s">
        <v>91</v>
      </c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6"/>
      <c r="O66" s="86"/>
      <c r="P66" s="86"/>
      <c r="Q66" s="86"/>
      <c r="R66" s="86"/>
      <c r="S66" s="86"/>
      <c r="T66" s="86"/>
    </row>
    <row r="67" spans="1:20" ht="10.5" customHeight="1">
      <c r="A67" s="85" t="s">
        <v>92</v>
      </c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6"/>
      <c r="O67" s="86"/>
      <c r="P67" s="86"/>
      <c r="Q67" s="86"/>
      <c r="R67" s="86"/>
      <c r="S67" s="86"/>
      <c r="T67" s="86"/>
    </row>
    <row r="68" spans="1:20" ht="10.5" customHeight="1">
      <c r="A68" s="85" t="s">
        <v>90</v>
      </c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6"/>
      <c r="O68" s="86"/>
      <c r="P68" s="86"/>
      <c r="Q68" s="86"/>
      <c r="R68" s="86"/>
      <c r="S68" s="86"/>
      <c r="T68" s="86"/>
    </row>
    <row r="69" spans="1:20" ht="10.5" customHeight="1">
      <c r="A69" s="92" t="s">
        <v>75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6"/>
      <c r="O69" s="86"/>
      <c r="P69" s="86"/>
      <c r="Q69" s="86"/>
      <c r="R69" s="86"/>
      <c r="S69" s="86"/>
      <c r="T69" s="86"/>
    </row>
    <row r="70" spans="1:20" ht="10.5" customHeight="1"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</row>
    <row r="72" spans="1:20" ht="10.5" customHeight="1">
      <c r="D72" s="60"/>
      <c r="F72" s="60"/>
      <c r="G72" s="60"/>
      <c r="H72" s="60"/>
      <c r="I72" s="60"/>
      <c r="L72" s="60"/>
      <c r="M72" s="60"/>
      <c r="N72" s="60"/>
      <c r="O72" s="60"/>
      <c r="P72" s="60"/>
      <c r="Q72" s="60"/>
      <c r="R72" s="60"/>
    </row>
    <row r="73" spans="1:20" ht="10.5" customHeight="1">
      <c r="B73" s="60"/>
      <c r="C73" s="60"/>
      <c r="D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</row>
  </sheetData>
  <phoneticPr fontId="0" type="noConversion"/>
  <printOptions horizontalCentered="1"/>
  <pageMargins left="0" right="0" top="0.4" bottom="0" header="0" footer="0"/>
  <pageSetup scale="80" orientation="landscape" r:id="rId1"/>
  <headerFooter alignWithMargins="0"/>
  <ignoredErrors>
    <ignoredError sqref="E36 E57" formula="1"/>
    <ignoredError sqref="T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2013 Calculation All Returns </vt:lpstr>
      <vt:lpstr>' 2013 Calculation All Returns '!Print_Area</vt:lpstr>
    </vt:vector>
  </TitlesOfParts>
  <Company>NC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2015-12-01T13:45:42Z</cp:lastPrinted>
  <dcterms:created xsi:type="dcterms:W3CDTF">2005-06-27T11:45:55Z</dcterms:created>
  <dcterms:modified xsi:type="dcterms:W3CDTF">2015-12-01T13:46:55Z</dcterms:modified>
</cp:coreProperties>
</file>