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120" windowWidth="11940" windowHeight="6240" tabRatio="895"/>
  </bookViews>
  <sheets>
    <sheet name=" 2013 Calculation All Std Ded" sheetId="2" r:id="rId1"/>
  </sheets>
  <definedNames>
    <definedName name="_xlnm.Print_Area" localSheetId="0">' 2013 Calculation All Std Ded'!$A$1:$V$69</definedName>
  </definedNames>
  <calcPr calcId="125725" calcOnSave="0"/>
  <fileRecoveryPr repairLoad="1"/>
</workbook>
</file>

<file path=xl/calcChain.xml><?xml version="1.0" encoding="utf-8"?>
<calcChain xmlns="http://schemas.openxmlformats.org/spreadsheetml/2006/main">
  <c r="V56" i="2"/>
  <c r="V55"/>
  <c r="V54"/>
  <c r="V53"/>
  <c r="V52"/>
  <c r="V51"/>
  <c r="V50"/>
  <c r="V49"/>
  <c r="V48"/>
  <c r="V47"/>
  <c r="V46"/>
  <c r="V45"/>
  <c r="V44"/>
  <c r="V43"/>
  <c r="V42"/>
  <c r="V41"/>
  <c r="V40"/>
  <c r="V39"/>
  <c r="V38"/>
  <c r="U56"/>
  <c r="U55"/>
  <c r="U54"/>
  <c r="U53"/>
  <c r="U52"/>
  <c r="U51"/>
  <c r="U50"/>
  <c r="U49"/>
  <c r="U48"/>
  <c r="U47"/>
  <c r="U46"/>
  <c r="U45"/>
  <c r="U44"/>
  <c r="U43"/>
  <c r="U42"/>
  <c r="U41"/>
  <c r="U40"/>
  <c r="U39"/>
  <c r="U38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V35"/>
  <c r="V34"/>
  <c r="V33"/>
  <c r="V32"/>
  <c r="V31"/>
  <c r="V30"/>
  <c r="V29"/>
  <c r="V28"/>
  <c r="V27"/>
  <c r="V26"/>
  <c r="V25"/>
  <c r="V24"/>
  <c r="V23"/>
  <c r="V22"/>
  <c r="V21"/>
  <c r="V20"/>
  <c r="V19"/>
  <c r="V18"/>
  <c r="V17"/>
  <c r="V16"/>
  <c r="V15"/>
  <c r="V14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B13"/>
  <c r="C57" l="1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C36"/>
  <c r="B57" l="1"/>
  <c r="T57"/>
  <c r="R57"/>
  <c r="O57"/>
  <c r="N57"/>
  <c r="M57"/>
  <c r="L57"/>
  <c r="J57"/>
  <c r="H57"/>
  <c r="G57"/>
  <c r="F57"/>
  <c r="D57"/>
  <c r="S57"/>
  <c r="T36"/>
  <c r="R36"/>
  <c r="O36"/>
  <c r="P36" s="1"/>
  <c r="N36"/>
  <c r="M36"/>
  <c r="L36"/>
  <c r="J36"/>
  <c r="H36"/>
  <c r="G36"/>
  <c r="F36"/>
  <c r="D36"/>
  <c r="E36" s="1"/>
  <c r="B36"/>
  <c r="Q57" l="1"/>
  <c r="K36"/>
  <c r="Q36"/>
  <c r="E57"/>
  <c r="K57"/>
  <c r="P57"/>
  <c r="V36"/>
  <c r="U36"/>
  <c r="V57"/>
  <c r="U57"/>
  <c r="S36"/>
</calcChain>
</file>

<file path=xl/sharedStrings.xml><?xml version="1.0" encoding="utf-8"?>
<sst xmlns="http://schemas.openxmlformats.org/spreadsheetml/2006/main" count="178" uniqueCount="138">
  <si>
    <t>No Taxable Income</t>
  </si>
  <si>
    <t>TOTAL</t>
  </si>
  <si>
    <t>Deductions</t>
  </si>
  <si>
    <t>[$]</t>
  </si>
  <si>
    <t xml:space="preserve"> 200,001 or more</t>
  </si>
  <si>
    <t>Non-Positive AGI</t>
  </si>
  <si>
    <t>Tax</t>
  </si>
  <si>
    <t xml:space="preserve">Total </t>
  </si>
  <si>
    <t>Rate*</t>
  </si>
  <si>
    <t xml:space="preserve">Computed </t>
  </si>
  <si>
    <t>Credits</t>
  </si>
  <si>
    <t>Per</t>
  </si>
  <si>
    <t>Additions</t>
  </si>
  <si>
    <t>Return</t>
  </si>
  <si>
    <t>[%]</t>
  </si>
  <si>
    <t xml:space="preserve"> 1,000,000 or more</t>
  </si>
  <si>
    <t>B.  BY SIZE OF FEDERAL ADJUSTED GROSS INCOME</t>
  </si>
  <si>
    <t xml:space="preserve">       A.  BY SIZE OF NC TAXABLE INCOME</t>
  </si>
  <si>
    <t xml:space="preserve">[includes </t>
  </si>
  <si>
    <t xml:space="preserve">returns </t>
  </si>
  <si>
    <t>[before</t>
  </si>
  <si>
    <t>[after</t>
  </si>
  <si>
    <t>with</t>
  </si>
  <si>
    <t>residency</t>
  </si>
  <si>
    <t>deficit]</t>
  </si>
  <si>
    <t>proration]</t>
  </si>
  <si>
    <t xml:space="preserve">    Taken**</t>
  </si>
  <si>
    <t>Number</t>
  </si>
  <si>
    <t>of</t>
  </si>
  <si>
    <t>Allowance</t>
  </si>
  <si>
    <t>Returns</t>
  </si>
  <si>
    <t xml:space="preserve"> Tax</t>
  </si>
  <si>
    <t xml:space="preserve"> 160,001 - 200,000</t>
  </si>
  <si>
    <t xml:space="preserve"> 120,001 - 160,000</t>
  </si>
  <si>
    <t xml:space="preserve"> 100,001 - 120,000</t>
  </si>
  <si>
    <t xml:space="preserve">   80,001 - 100,000</t>
  </si>
  <si>
    <t xml:space="preserve">   75,001 -   80,000</t>
  </si>
  <si>
    <t xml:space="preserve">   60,001 -   75,000</t>
  </si>
  <si>
    <t xml:space="preserve">   50,001 -   60,000</t>
  </si>
  <si>
    <t xml:space="preserve">   40,001 -   50,000</t>
  </si>
  <si>
    <t xml:space="preserve">   30,001 -   40,000</t>
  </si>
  <si>
    <t xml:space="preserve">   25,001 -   30,000</t>
  </si>
  <si>
    <t xml:space="preserve">   21,251 -   25,000</t>
  </si>
  <si>
    <t xml:space="preserve">   20,001 -   21,250 </t>
  </si>
  <si>
    <t xml:space="preserve">   17,001 -   20,000</t>
  </si>
  <si>
    <t xml:space="preserve">   15,001 -   17,000</t>
  </si>
  <si>
    <t xml:space="preserve">   12,751 -   15,000</t>
  </si>
  <si>
    <t xml:space="preserve">   10,626 -   12,750</t>
  </si>
  <si>
    <t xml:space="preserve">   10,001 -   10,625</t>
  </si>
  <si>
    <t xml:space="preserve">     6,001 -   10,000</t>
  </si>
  <si>
    <t xml:space="preserve"> 500,000 - 999,999</t>
  </si>
  <si>
    <t xml:space="preserve"> 200,000 - 499,999</t>
  </si>
  <si>
    <t xml:space="preserve"> 150,000 - 199,999</t>
  </si>
  <si>
    <t xml:space="preserve"> 100,000 - 149,999</t>
  </si>
  <si>
    <t xml:space="preserve">   90,000 -   99,999</t>
  </si>
  <si>
    <t xml:space="preserve">   80,000 -   89,999</t>
  </si>
  <si>
    <t xml:space="preserve">   70,000 -   79,999</t>
  </si>
  <si>
    <t xml:space="preserve">   60,000 -   69,999</t>
  </si>
  <si>
    <t xml:space="preserve">   50,000 -   59,999</t>
  </si>
  <si>
    <t xml:space="preserve">   40,000 -   49,999</t>
  </si>
  <si>
    <t xml:space="preserve">   30,000 -   39,999</t>
  </si>
  <si>
    <t xml:space="preserve">   25,000 -   29,999</t>
  </si>
  <si>
    <t xml:space="preserve">   20,000 -   24,999</t>
  </si>
  <si>
    <t xml:space="preserve">   15,000 -   19,999</t>
  </si>
  <si>
    <t xml:space="preserve">   10,000 -   14,999</t>
  </si>
  <si>
    <t>Exemp-</t>
  </si>
  <si>
    <t>tions</t>
  </si>
  <si>
    <t>Claimed</t>
  </si>
  <si>
    <t>Amount</t>
  </si>
  <si>
    <t>++$2,500 ($2,000 for higher income levels) per exemption claimed on federal income tax return; allowable amount based on filing status and FAGI.</t>
  </si>
  <si>
    <t>$          1 -      2,000</t>
  </si>
  <si>
    <t xml:space="preserve">     2,001 -      4,000</t>
  </si>
  <si>
    <t xml:space="preserve">     4,001 -      6,000</t>
  </si>
  <si>
    <t>$          1 -      3,999</t>
  </si>
  <si>
    <t xml:space="preserve">     4,000 -      9,999</t>
  </si>
  <si>
    <t>Deduction</t>
  </si>
  <si>
    <t xml:space="preserve">    Personal Exemption</t>
  </si>
  <si>
    <t xml:space="preserve">            Allowance++:</t>
  </si>
  <si>
    <t>Value</t>
  </si>
  <si>
    <t>Aver-</t>
  </si>
  <si>
    <t>age</t>
  </si>
  <si>
    <t>Liability</t>
  </si>
  <si>
    <t xml:space="preserve">[after </t>
  </si>
  <si>
    <t>application</t>
  </si>
  <si>
    <t>of credits]</t>
  </si>
  <si>
    <t>Filed</t>
  </si>
  <si>
    <t>SD</t>
  </si>
  <si>
    <t>NCTI</t>
  </si>
  <si>
    <t>Pro-</t>
  </si>
  <si>
    <t>ration</t>
  </si>
  <si>
    <t>as</t>
  </si>
  <si>
    <t xml:space="preserve"> % </t>
  </si>
  <si>
    <t xml:space="preserve">      Computed NC Taxable Income</t>
  </si>
  <si>
    <t xml:space="preserve">       [includes returns with deficit]</t>
  </si>
  <si>
    <t>ALL RETURNS:  STANDARD DEDUCTION</t>
  </si>
  <si>
    <t xml:space="preserve">   *Effective tax rate for FAGI basis=Net Tax as a % of Federal Adjusted Gross Income </t>
  </si>
  <si>
    <t xml:space="preserve"> **Tax credits taken=value of nonrefundable credits plus the portion of refundable credits (NC-EITC) used to reduce tax liability.    </t>
  </si>
  <si>
    <t xml:space="preserve">                Standard Deduction+:</t>
  </si>
  <si>
    <t xml:space="preserve">     Basic standard deduction allowances vary according to filing status: MFJ/QW=$6,000; S=$3,000; MFS=$3,000; and HoH=$4,400.  Additional standard deduction allowances of $600 (married individuals) </t>
  </si>
  <si>
    <t xml:space="preserve">     or $750 (unmarried individuals) apply for the aged or blind.</t>
  </si>
  <si>
    <t xml:space="preserve">           Modifications</t>
  </si>
  <si>
    <t xml:space="preserve">Federal </t>
  </si>
  <si>
    <t xml:space="preserve">                    to</t>
  </si>
  <si>
    <t>%</t>
  </si>
  <si>
    <t>Net</t>
  </si>
  <si>
    <t>AGI</t>
  </si>
  <si>
    <t xml:space="preserve">               Federal</t>
  </si>
  <si>
    <t xml:space="preserve">                       AGI:</t>
  </si>
  <si>
    <t>Effec-</t>
  </si>
  <si>
    <t>Federal</t>
  </si>
  <si>
    <t>turns</t>
  </si>
  <si>
    <t>tive</t>
  </si>
  <si>
    <t>Lia-</t>
  </si>
  <si>
    <t>NCTI Level</t>
  </si>
  <si>
    <t>FAGI Level</t>
  </si>
  <si>
    <t xml:space="preserve">               of</t>
  </si>
  <si>
    <t xml:space="preserve">          Returns</t>
  </si>
  <si>
    <t xml:space="preserve">            Filed:</t>
  </si>
  <si>
    <t>Factor</t>
  </si>
  <si>
    <t>Income Level</t>
  </si>
  <si>
    <t xml:space="preserve">     Proration (income apportionment) factors applicable to part-year and nonresident individuals can exceed 100% in cases where the portion of income subject to NC income tax exceeds total federal gross income, as adjusted.</t>
  </si>
  <si>
    <t>bility</t>
  </si>
  <si>
    <t>No</t>
  </si>
  <si>
    <t xml:space="preserve">Net Tax </t>
  </si>
  <si>
    <t>Returns]</t>
  </si>
  <si>
    <t xml:space="preserve">   *Effective tax rate for NCTI basis=Net Tax as a % of Computed NC Net Taxable Income [after residency proration] for returns with positive taxable income</t>
  </si>
  <si>
    <t>[All SD</t>
  </si>
  <si>
    <t>a</t>
  </si>
  <si>
    <t>as a</t>
  </si>
  <si>
    <t>All Re-</t>
  </si>
  <si>
    <t>Gross</t>
  </si>
  <si>
    <t xml:space="preserve">           Number</t>
  </si>
  <si>
    <r>
      <t xml:space="preserve">   +In calculating NC taxable income, a taxpayer may deduct either the allowable NC standard deduction amount based on filing status </t>
    </r>
    <r>
      <rPr>
        <b/>
        <i/>
        <sz val="9"/>
        <rFont val="Times New Roman"/>
        <family val="1"/>
      </rPr>
      <t>or</t>
    </r>
    <r>
      <rPr>
        <b/>
        <sz val="9"/>
        <rFont val="Times New Roman"/>
        <family val="1"/>
      </rPr>
      <t xml:space="preserve"> the itemized deductions amount claimed under the Code.</t>
    </r>
  </si>
  <si>
    <t xml:space="preserve">TABLE 1A.   TAX YEAR 2013 INDIVIDUAL INCOME TAX CALCULATION BY INCOME LEVEL BY DEDUCTION TYPE </t>
  </si>
  <si>
    <t xml:space="preserve">     Source: 2013 individual income tax extract.   Statistical summaries are compiled from personal income tax information extracted from tax year 2013 D-400 and D-400TC forms processed within the DOR dynamic integrated</t>
  </si>
  <si>
    <t xml:space="preserve">     tax system during 2014; the extract is a composite database consisting of both audited and unaudited (edited and unedited) data that is subject to and may include inconsistencies resultant of taxpayer and/or processing error.</t>
  </si>
  <si>
    <t xml:space="preserve">     Amounts shown include a total value of $43,937,385 in NC-EITC used as offset to reduce computed tax liability.  Any portion of NC-EITC that exceeds tax liability is refundable to the taxpayer.</t>
  </si>
  <si>
    <t xml:space="preserve">     Number of returns filed with no tax liability=count of returns with $0 tax liability after application of tax credits (nonrefundable tax credits plus the portion of refundable EITC used to offset tax liability)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</si>
</sst>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164" formatCode="0.0%"/>
    <numFmt numFmtId="165" formatCode="_(* #,##0_);_(* \(#,##0\);_(* &quot;-&quot;??_);_(@_)"/>
  </numFmts>
  <fonts count="6">
    <font>
      <sz val="10"/>
      <name val="Arial"/>
    </font>
    <font>
      <b/>
      <sz val="8"/>
      <name val="Times New Roman"/>
      <family val="1"/>
    </font>
    <font>
      <sz val="10"/>
      <name val="Courier"/>
      <family val="3"/>
    </font>
    <font>
      <b/>
      <sz val="9"/>
      <name val="Times New Roman"/>
      <family val="1"/>
    </font>
    <font>
      <sz val="9"/>
      <name val="Arial"/>
      <family val="2"/>
    </font>
    <font>
      <b/>
      <i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7" fontId="2" fillId="0" borderId="0"/>
  </cellStyleXfs>
  <cellXfs count="10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1" fillId="2" borderId="0" xfId="0" applyFont="1" applyFill="1" applyBorder="1"/>
    <xf numFmtId="165" fontId="1" fillId="2" borderId="0" xfId="0" applyNumberFormat="1" applyFont="1" applyFill="1" applyBorder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1" fillId="2" borderId="1" xfId="0" applyFont="1" applyFill="1" applyBorder="1" applyAlignment="1">
      <alignment horizontal="center"/>
    </xf>
    <xf numFmtId="165" fontId="1" fillId="2" borderId="2" xfId="0" applyNumberFormat="1" applyFont="1" applyFill="1" applyBorder="1" applyAlignment="1">
      <alignment horizontal="center"/>
    </xf>
    <xf numFmtId="0" fontId="1" fillId="2" borderId="3" xfId="0" applyFont="1" applyFill="1" applyBorder="1"/>
    <xf numFmtId="165" fontId="1" fillId="2" borderId="0" xfId="0" applyNumberFormat="1" applyFont="1" applyFill="1" applyAlignment="1">
      <alignment horizontal="centerContinuous"/>
    </xf>
    <xf numFmtId="0" fontId="1" fillId="2" borderId="0" xfId="0" applyFont="1" applyFill="1" applyBorder="1" applyAlignment="1">
      <alignment horizontal="center"/>
    </xf>
    <xf numFmtId="0" fontId="0" fillId="2" borderId="0" xfId="0" applyFill="1"/>
    <xf numFmtId="37" fontId="1" fillId="2" borderId="0" xfId="0" applyNumberFormat="1" applyFont="1" applyFill="1" applyBorder="1"/>
    <xf numFmtId="41" fontId="1" fillId="2" borderId="0" xfId="0" applyNumberFormat="1" applyFont="1" applyFill="1"/>
    <xf numFmtId="165" fontId="1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5" fontId="1" fillId="2" borderId="6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65" fontId="1" fillId="2" borderId="0" xfId="0" applyNumberFormat="1" applyFont="1" applyFill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0" fontId="1" fillId="2" borderId="7" xfId="0" applyFont="1" applyFill="1" applyBorder="1"/>
    <xf numFmtId="37" fontId="1" fillId="2" borderId="0" xfId="1" applyFont="1" applyFill="1" applyBorder="1" applyAlignment="1">
      <alignment horizontal="centerContinuous"/>
    </xf>
    <xf numFmtId="165" fontId="1" fillId="2" borderId="0" xfId="1" applyNumberFormat="1" applyFont="1" applyFill="1" applyBorder="1" applyAlignment="1">
      <alignment horizontal="centerContinuous"/>
    </xf>
    <xf numFmtId="10" fontId="1" fillId="2" borderId="0" xfId="0" applyNumberFormat="1" applyFont="1" applyFill="1"/>
    <xf numFmtId="4" fontId="1" fillId="2" borderId="2" xfId="0" applyNumberFormat="1" applyFont="1" applyFill="1" applyBorder="1"/>
    <xf numFmtId="0" fontId="0" fillId="2" borderId="1" xfId="0" applyFill="1" applyBorder="1"/>
    <xf numFmtId="3" fontId="1" fillId="2" borderId="9" xfId="0" applyNumberFormat="1" applyFont="1" applyFill="1" applyBorder="1"/>
    <xf numFmtId="4" fontId="1" fillId="2" borderId="9" xfId="0" applyNumberFormat="1" applyFont="1" applyFill="1" applyBorder="1"/>
    <xf numFmtId="10" fontId="1" fillId="2" borderId="10" xfId="0" applyNumberFormat="1" applyFont="1" applyFill="1" applyBorder="1"/>
    <xf numFmtId="3" fontId="1" fillId="2" borderId="5" xfId="0" applyNumberFormat="1" applyFont="1" applyFill="1" applyBorder="1" applyAlignment="1">
      <alignment horizontal="right"/>
    </xf>
    <xf numFmtId="10" fontId="1" fillId="2" borderId="10" xfId="0" applyNumberFormat="1" applyFont="1" applyFill="1" applyBorder="1" applyAlignment="1">
      <alignment horizontal="right"/>
    </xf>
    <xf numFmtId="41" fontId="1" fillId="2" borderId="6" xfId="0" applyNumberFormat="1" applyFont="1" applyFill="1" applyBorder="1"/>
    <xf numFmtId="3" fontId="1" fillId="3" borderId="2" xfId="0" applyNumberFormat="1" applyFont="1" applyFill="1" applyBorder="1"/>
    <xf numFmtId="10" fontId="1" fillId="3" borderId="0" xfId="0" applyNumberFormat="1" applyFont="1" applyFill="1"/>
    <xf numFmtId="4" fontId="1" fillId="3" borderId="2" xfId="0" applyNumberFormat="1" applyFont="1" applyFill="1" applyBorder="1"/>
    <xf numFmtId="37" fontId="1" fillId="2" borderId="0" xfId="1" applyFont="1" applyFill="1" applyBorder="1" applyAlignment="1">
      <alignment horizontal="left"/>
    </xf>
    <xf numFmtId="0" fontId="0" fillId="2" borderId="6" xfId="0" applyFill="1" applyBorder="1"/>
    <xf numFmtId="165" fontId="1" fillId="2" borderId="0" xfId="0" applyNumberFormat="1" applyFont="1" applyFill="1" applyAlignment="1">
      <alignment horizontal="left"/>
    </xf>
    <xf numFmtId="0" fontId="1" fillId="4" borderId="11" xfId="0" applyFont="1" applyFill="1" applyBorder="1" applyAlignment="1">
      <alignment horizontal="center"/>
    </xf>
    <xf numFmtId="165" fontId="1" fillId="4" borderId="12" xfId="0" applyNumberFormat="1" applyFont="1" applyFill="1" applyBorder="1" applyAlignment="1">
      <alignment horizontal="center"/>
    </xf>
    <xf numFmtId="0" fontId="1" fillId="4" borderId="12" xfId="0" applyFont="1" applyFill="1" applyBorder="1" applyAlignment="1">
      <alignment horizontal="left"/>
    </xf>
    <xf numFmtId="165" fontId="1" fillId="4" borderId="11" xfId="0" applyNumberFormat="1" applyFont="1" applyFill="1" applyBorder="1" applyAlignment="1">
      <alignment horizontal="center"/>
    </xf>
    <xf numFmtId="0" fontId="0" fillId="4" borderId="11" xfId="0" applyFill="1" applyBorder="1"/>
    <xf numFmtId="0" fontId="1" fillId="4" borderId="11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centerContinuous"/>
    </xf>
    <xf numFmtId="165" fontId="1" fillId="4" borderId="11" xfId="0" applyNumberFormat="1" applyFont="1" applyFill="1" applyBorder="1" applyAlignment="1">
      <alignment horizontal="centerContinuous"/>
    </xf>
    <xf numFmtId="37" fontId="1" fillId="4" borderId="11" xfId="0" applyNumberFormat="1" applyFont="1" applyFill="1" applyBorder="1"/>
    <xf numFmtId="3" fontId="1" fillId="2" borderId="2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center"/>
    </xf>
    <xf numFmtId="3" fontId="0" fillId="2" borderId="0" xfId="0" applyNumberFormat="1" applyFill="1"/>
    <xf numFmtId="37" fontId="1" fillId="2" borderId="5" xfId="0" applyNumberFormat="1" applyFont="1" applyFill="1" applyBorder="1" applyAlignment="1">
      <alignment horizontal="right"/>
    </xf>
    <xf numFmtId="0" fontId="1" fillId="2" borderId="12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center"/>
    </xf>
    <xf numFmtId="41" fontId="1" fillId="2" borderId="5" xfId="0" applyNumberFormat="1" applyFont="1" applyFill="1" applyBorder="1"/>
    <xf numFmtId="3" fontId="1" fillId="2" borderId="2" xfId="0" applyNumberFormat="1" applyFont="1" applyFill="1" applyBorder="1"/>
    <xf numFmtId="3" fontId="1" fillId="2" borderId="0" xfId="0" applyNumberFormat="1" applyFont="1" applyFill="1"/>
    <xf numFmtId="37" fontId="1" fillId="3" borderId="2" xfId="0" applyNumberFormat="1" applyFont="1" applyFill="1" applyBorder="1"/>
    <xf numFmtId="4" fontId="1" fillId="3" borderId="5" xfId="0" applyNumberFormat="1" applyFont="1" applyFill="1" applyBorder="1"/>
    <xf numFmtId="4" fontId="1" fillId="3" borderId="9" xfId="0" applyNumberFormat="1" applyFont="1" applyFill="1" applyBorder="1"/>
    <xf numFmtId="0" fontId="1" fillId="2" borderId="0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wrapText="1"/>
    </xf>
    <xf numFmtId="164" fontId="1" fillId="2" borderId="5" xfId="0" applyNumberFormat="1" applyFont="1" applyFill="1" applyBorder="1" applyAlignment="1">
      <alignment horizontal="right"/>
    </xf>
    <xf numFmtId="164" fontId="1" fillId="2" borderId="2" xfId="0" applyNumberFormat="1" applyFont="1" applyFill="1" applyBorder="1" applyAlignment="1">
      <alignment horizontal="right"/>
    </xf>
    <xf numFmtId="164" fontId="1" fillId="2" borderId="9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164" fontId="1" fillId="2" borderId="0" xfId="0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horizontal="center"/>
    </xf>
    <xf numFmtId="164" fontId="1" fillId="3" borderId="2" xfId="0" applyNumberFormat="1" applyFont="1" applyFill="1" applyBorder="1"/>
    <xf numFmtId="164" fontId="1" fillId="2" borderId="1" xfId="0" applyNumberFormat="1" applyFont="1" applyFill="1" applyBorder="1" applyAlignment="1">
      <alignment horizontal="right"/>
    </xf>
    <xf numFmtId="164" fontId="1" fillId="2" borderId="17" xfId="0" applyNumberFormat="1" applyFont="1" applyFill="1" applyBorder="1" applyAlignment="1">
      <alignment horizontal="right"/>
    </xf>
    <xf numFmtId="164" fontId="1" fillId="2" borderId="10" xfId="0" applyNumberFormat="1" applyFont="1" applyFill="1" applyBorder="1" applyAlignment="1">
      <alignment horizontal="right"/>
    </xf>
    <xf numFmtId="164" fontId="1" fillId="3" borderId="9" xfId="0" applyNumberFormat="1" applyFont="1" applyFill="1" applyBorder="1"/>
    <xf numFmtId="3" fontId="1" fillId="2" borderId="9" xfId="0" applyNumberFormat="1" applyFont="1" applyFill="1" applyBorder="1" applyAlignment="1">
      <alignment horizontal="right"/>
    </xf>
    <xf numFmtId="3" fontId="1" fillId="3" borderId="9" xfId="0" applyNumberFormat="1" applyFont="1" applyFill="1" applyBorder="1"/>
    <xf numFmtId="0" fontId="1" fillId="2" borderId="12" xfId="0" applyFont="1" applyFill="1" applyBorder="1"/>
    <xf numFmtId="3" fontId="1" fillId="2" borderId="4" xfId="0" applyNumberFormat="1" applyFont="1" applyFill="1" applyBorder="1" applyAlignment="1">
      <alignment horizontal="right"/>
    </xf>
    <xf numFmtId="3" fontId="1" fillId="2" borderId="16" xfId="0" applyNumberFormat="1" applyFont="1" applyFill="1" applyBorder="1"/>
    <xf numFmtId="3" fontId="1" fillId="2" borderId="18" xfId="0" applyNumberFormat="1" applyFont="1" applyFill="1" applyBorder="1"/>
    <xf numFmtId="0" fontId="0" fillId="4" borderId="7" xfId="0" applyFill="1" applyBorder="1"/>
    <xf numFmtId="37" fontId="1" fillId="3" borderId="16" xfId="0" applyNumberFormat="1" applyFont="1" applyFill="1" applyBorder="1"/>
    <xf numFmtId="3" fontId="1" fillId="3" borderId="16" xfId="0" applyNumberFormat="1" applyFont="1" applyFill="1" applyBorder="1"/>
    <xf numFmtId="10" fontId="1" fillId="2" borderId="0" xfId="0" applyNumberFormat="1" applyFont="1" applyFill="1" applyBorder="1" applyAlignment="1">
      <alignment horizontal="right"/>
    </xf>
    <xf numFmtId="0" fontId="1" fillId="2" borderId="14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right"/>
    </xf>
    <xf numFmtId="3" fontId="1" fillId="3" borderId="5" xfId="0" applyNumberFormat="1" applyFont="1" applyFill="1" applyBorder="1"/>
    <xf numFmtId="41" fontId="1" fillId="2" borderId="5" xfId="0" applyNumberFormat="1" applyFont="1" applyFill="1" applyBorder="1" applyAlignment="1">
      <alignment horizontal="right"/>
    </xf>
    <xf numFmtId="165" fontId="1" fillId="2" borderId="15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165" fontId="1" fillId="2" borderId="8" xfId="0" applyNumberFormat="1" applyFont="1" applyFill="1" applyBorder="1" applyAlignment="1">
      <alignment horizontal="center"/>
    </xf>
    <xf numFmtId="0" fontId="3" fillId="2" borderId="0" xfId="0" applyFont="1" applyFill="1" applyBorder="1"/>
    <xf numFmtId="3" fontId="3" fillId="2" borderId="0" xfId="0" applyNumberFormat="1" applyFont="1" applyFill="1" applyBorder="1"/>
    <xf numFmtId="4" fontId="3" fillId="3" borderId="0" xfId="0" applyNumberFormat="1" applyFont="1" applyFill="1" applyBorder="1"/>
    <xf numFmtId="10" fontId="3" fillId="2" borderId="0" xfId="0" applyNumberFormat="1" applyFont="1" applyFill="1" applyBorder="1" applyAlignment="1">
      <alignment horizontal="right"/>
    </xf>
    <xf numFmtId="3" fontId="4" fillId="2" borderId="0" xfId="0" applyNumberFormat="1" applyFont="1" applyFill="1"/>
    <xf numFmtId="37" fontId="3" fillId="2" borderId="0" xfId="0" applyNumberFormat="1" applyFont="1" applyFill="1" applyBorder="1"/>
    <xf numFmtId="0" fontId="4" fillId="2" borderId="0" xfId="0" applyFont="1" applyFill="1"/>
    <xf numFmtId="0" fontId="3" fillId="2" borderId="0" xfId="0" applyFont="1" applyFill="1"/>
    <xf numFmtId="0" fontId="3" fillId="2" borderId="0" xfId="0" quotePrefix="1" applyFont="1" applyFill="1"/>
  </cellXfs>
  <cellStyles count="2">
    <cellStyle name="Normal" xfId="0" builtinId="0"/>
    <cellStyle name="Normal_00fsdet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70"/>
  <sheetViews>
    <sheetView tabSelected="1" zoomScaleNormal="100" workbookViewId="0">
      <selection activeCell="A70" sqref="A70:U70"/>
    </sheetView>
  </sheetViews>
  <sheetFormatPr defaultRowHeight="10.5" customHeight="1"/>
  <cols>
    <col min="1" max="1" width="12.42578125" style="11" customWidth="1"/>
    <col min="2" max="2" width="6.5703125" style="11" customWidth="1"/>
    <col min="3" max="3" width="6.42578125" style="11" customWidth="1"/>
    <col min="4" max="4" width="10.5703125" style="11" customWidth="1"/>
    <col min="5" max="5" width="6.7109375" style="11" customWidth="1"/>
    <col min="6" max="6" width="9.140625" style="11" customWidth="1"/>
    <col min="7" max="7" width="10.140625" style="11" customWidth="1"/>
    <col min="8" max="8" width="6.5703125" style="11" customWidth="1"/>
    <col min="9" max="9" width="5.42578125" style="11" customWidth="1"/>
    <col min="10" max="10" width="10" style="11" customWidth="1"/>
    <col min="11" max="11" width="5" style="11" customWidth="1"/>
    <col min="12" max="12" width="6.5703125" style="11" customWidth="1"/>
    <col min="13" max="13" width="9.85546875" style="11" customWidth="1"/>
    <col min="14" max="15" width="10.7109375" style="11" customWidth="1"/>
    <col min="16" max="16" width="6.5703125" style="11" customWidth="1"/>
    <col min="17" max="17" width="6" style="11" customWidth="1"/>
    <col min="18" max="18" width="10" style="11" customWidth="1"/>
    <col min="19" max="19" width="8.28515625" style="11" customWidth="1"/>
    <col min="20" max="20" width="9.7109375" style="11" customWidth="1"/>
    <col min="21" max="21" width="7" style="11" customWidth="1"/>
    <col min="22" max="22" width="5.85546875" style="11" customWidth="1"/>
    <col min="23" max="16384" width="9.140625" style="11"/>
  </cols>
  <sheetData>
    <row r="1" spans="1:22" ht="10.5" customHeight="1">
      <c r="A1" s="39" t="s">
        <v>133</v>
      </c>
      <c r="B1" s="25"/>
      <c r="C1" s="25"/>
      <c r="D1" s="25"/>
      <c r="E1" s="25"/>
      <c r="F1" s="25"/>
      <c r="G1" s="26"/>
      <c r="H1" s="26"/>
      <c r="I1" s="26"/>
      <c r="J1" s="25"/>
      <c r="K1" s="25"/>
      <c r="L1" s="25"/>
      <c r="M1" s="25"/>
      <c r="N1" s="26"/>
      <c r="O1" s="26"/>
      <c r="P1" s="26"/>
      <c r="Q1" s="26"/>
      <c r="R1" s="26"/>
      <c r="S1" s="26"/>
      <c r="T1" s="3"/>
      <c r="U1" s="3"/>
      <c r="V1" s="3"/>
    </row>
    <row r="2" spans="1:22" ht="10.5" customHeight="1">
      <c r="A2" s="39"/>
      <c r="B2" s="25"/>
      <c r="C2" s="25"/>
      <c r="D2" s="25"/>
      <c r="E2" s="25"/>
      <c r="F2" s="25"/>
      <c r="G2" s="26"/>
      <c r="H2" s="26"/>
      <c r="I2" s="26"/>
      <c r="J2" s="25"/>
      <c r="K2" s="25"/>
      <c r="L2" s="25"/>
      <c r="M2" s="25"/>
      <c r="N2" s="26"/>
      <c r="O2" s="26"/>
      <c r="P2" s="26"/>
      <c r="Q2" s="26"/>
      <c r="R2" s="26"/>
      <c r="S2" s="26"/>
      <c r="T2" s="3"/>
      <c r="U2" s="3"/>
      <c r="V2" s="3"/>
    </row>
    <row r="3" spans="1:22" ht="11.25" customHeight="1" thickBot="1">
      <c r="G3" s="9"/>
      <c r="H3" s="9"/>
      <c r="I3" s="9"/>
      <c r="J3" s="1" t="s">
        <v>94</v>
      </c>
      <c r="K3" s="5"/>
      <c r="L3" s="5"/>
      <c r="M3" s="1"/>
      <c r="N3" s="41"/>
      <c r="O3" s="41"/>
      <c r="P3" s="41"/>
      <c r="Q3" s="41"/>
      <c r="R3" s="9"/>
      <c r="S3" s="4"/>
      <c r="T3" s="2"/>
      <c r="U3" s="2"/>
      <c r="V3" s="2"/>
    </row>
    <row r="4" spans="1:22" ht="10.5" customHeight="1">
      <c r="A4" s="85"/>
      <c r="B4" s="52" t="s">
        <v>131</v>
      </c>
      <c r="C4" s="53"/>
      <c r="D4" s="53"/>
      <c r="E4" s="70"/>
      <c r="F4" s="52" t="s">
        <v>100</v>
      </c>
      <c r="G4" s="53"/>
      <c r="H4" s="58" t="s">
        <v>97</v>
      </c>
      <c r="I4" s="58"/>
      <c r="J4" s="58"/>
      <c r="K4" s="58"/>
      <c r="L4" s="52" t="s">
        <v>76</v>
      </c>
      <c r="M4" s="53"/>
      <c r="N4" s="52" t="s">
        <v>92</v>
      </c>
      <c r="O4" s="70"/>
      <c r="P4" s="53"/>
      <c r="Q4" s="15" t="s">
        <v>87</v>
      </c>
      <c r="R4" s="14"/>
      <c r="S4" s="14"/>
      <c r="T4" s="16"/>
      <c r="U4" s="15" t="s">
        <v>79</v>
      </c>
      <c r="V4" s="40"/>
    </row>
    <row r="5" spans="1:22" ht="10.5" customHeight="1">
      <c r="A5" s="2"/>
      <c r="B5" s="75" t="s">
        <v>115</v>
      </c>
      <c r="C5" s="67"/>
      <c r="D5" s="67" t="s">
        <v>101</v>
      </c>
      <c r="E5" s="6"/>
      <c r="F5" s="75" t="s">
        <v>102</v>
      </c>
      <c r="G5" s="67"/>
      <c r="H5" s="55"/>
      <c r="I5" s="59" t="s">
        <v>128</v>
      </c>
      <c r="J5" s="68"/>
      <c r="K5" s="59"/>
      <c r="L5" s="66" t="s">
        <v>77</v>
      </c>
      <c r="M5" s="67"/>
      <c r="N5" s="54" t="s">
        <v>93</v>
      </c>
      <c r="O5" s="77"/>
      <c r="P5" s="67"/>
      <c r="Q5" s="67" t="s">
        <v>90</v>
      </c>
      <c r="R5" s="7"/>
      <c r="S5" s="7"/>
      <c r="T5" s="18" t="s">
        <v>104</v>
      </c>
      <c r="U5" s="17" t="s">
        <v>80</v>
      </c>
      <c r="V5" s="29"/>
    </row>
    <row r="6" spans="1:22" ht="10.5" customHeight="1">
      <c r="A6" s="2"/>
      <c r="B6" s="75" t="s">
        <v>116</v>
      </c>
      <c r="C6" s="67"/>
      <c r="D6" s="67" t="s">
        <v>105</v>
      </c>
      <c r="E6" s="6" t="s">
        <v>79</v>
      </c>
      <c r="F6" s="75" t="s">
        <v>106</v>
      </c>
      <c r="G6" s="67"/>
      <c r="H6" s="75"/>
      <c r="I6" s="17" t="s">
        <v>103</v>
      </c>
      <c r="J6" s="6"/>
      <c r="K6" s="17"/>
      <c r="L6" s="59"/>
      <c r="M6" s="71"/>
      <c r="N6" s="59"/>
      <c r="O6" s="59"/>
      <c r="P6" s="97" t="s">
        <v>108</v>
      </c>
      <c r="Q6" s="67" t="s">
        <v>127</v>
      </c>
      <c r="R6" s="7"/>
      <c r="S6" s="19"/>
      <c r="T6" s="18" t="s">
        <v>6</v>
      </c>
      <c r="U6" s="17" t="s">
        <v>123</v>
      </c>
      <c r="V6" s="6"/>
    </row>
    <row r="7" spans="1:22" ht="10.5" customHeight="1">
      <c r="A7" s="2"/>
      <c r="B7" s="75" t="s">
        <v>117</v>
      </c>
      <c r="C7" s="67"/>
      <c r="D7" s="67" t="s">
        <v>18</v>
      </c>
      <c r="E7" s="6" t="s">
        <v>80</v>
      </c>
      <c r="F7" s="6" t="s">
        <v>107</v>
      </c>
      <c r="G7" s="67"/>
      <c r="H7" s="17"/>
      <c r="I7" s="6" t="s">
        <v>28</v>
      </c>
      <c r="J7" s="69"/>
      <c r="K7" s="17" t="s">
        <v>79</v>
      </c>
      <c r="L7" s="6" t="s">
        <v>27</v>
      </c>
      <c r="M7" s="17"/>
      <c r="N7" s="7"/>
      <c r="O7" s="7"/>
      <c r="P7" s="6" t="s">
        <v>111</v>
      </c>
      <c r="Q7" s="17" t="s">
        <v>91</v>
      </c>
      <c r="R7" s="7" t="s">
        <v>9</v>
      </c>
      <c r="S7" s="7"/>
      <c r="T7" s="18" t="s">
        <v>81</v>
      </c>
      <c r="U7" s="17" t="s">
        <v>11</v>
      </c>
      <c r="V7" s="19" t="s">
        <v>108</v>
      </c>
    </row>
    <row r="8" spans="1:22" ht="10.5" customHeight="1">
      <c r="A8" s="2"/>
      <c r="B8" s="59"/>
      <c r="C8" s="59" t="s">
        <v>122</v>
      </c>
      <c r="D8" s="67" t="s">
        <v>19</v>
      </c>
      <c r="E8" s="6" t="s">
        <v>109</v>
      </c>
      <c r="F8" s="93"/>
      <c r="G8" s="71"/>
      <c r="H8" s="6" t="s">
        <v>27</v>
      </c>
      <c r="I8" s="17" t="s">
        <v>129</v>
      </c>
      <c r="J8" s="6"/>
      <c r="K8" s="17" t="s">
        <v>80</v>
      </c>
      <c r="L8" s="6" t="s">
        <v>28</v>
      </c>
      <c r="M8" s="22"/>
      <c r="N8" s="6" t="s">
        <v>20</v>
      </c>
      <c r="O8" s="6" t="s">
        <v>21</v>
      </c>
      <c r="P8" s="7" t="s">
        <v>88</v>
      </c>
      <c r="Q8" s="7" t="s">
        <v>28</v>
      </c>
      <c r="R8" s="7" t="s">
        <v>130</v>
      </c>
      <c r="S8" s="19" t="s">
        <v>7</v>
      </c>
      <c r="T8" s="18" t="s">
        <v>82</v>
      </c>
      <c r="U8" s="17" t="s">
        <v>13</v>
      </c>
      <c r="V8" s="19" t="s">
        <v>111</v>
      </c>
    </row>
    <row r="9" spans="1:22" ht="10.5" customHeight="1">
      <c r="A9" s="2"/>
      <c r="B9" s="17" t="s">
        <v>6</v>
      </c>
      <c r="C9" s="17" t="s">
        <v>6</v>
      </c>
      <c r="D9" s="67" t="s">
        <v>22</v>
      </c>
      <c r="E9" s="10" t="s">
        <v>105</v>
      </c>
      <c r="F9" s="6"/>
      <c r="G9" s="94"/>
      <c r="H9" s="21" t="s">
        <v>28</v>
      </c>
      <c r="I9" s="22" t="s">
        <v>110</v>
      </c>
      <c r="J9" s="6" t="s">
        <v>75</v>
      </c>
      <c r="K9" s="17" t="s">
        <v>86</v>
      </c>
      <c r="L9" s="6" t="s">
        <v>65</v>
      </c>
      <c r="M9" s="17" t="s">
        <v>29</v>
      </c>
      <c r="N9" s="20" t="s">
        <v>23</v>
      </c>
      <c r="O9" s="7" t="s">
        <v>23</v>
      </c>
      <c r="P9" s="6" t="s">
        <v>89</v>
      </c>
      <c r="Q9" s="7" t="s">
        <v>109</v>
      </c>
      <c r="R9" s="7" t="s">
        <v>31</v>
      </c>
      <c r="S9" s="7" t="s">
        <v>10</v>
      </c>
      <c r="T9" s="18" t="s">
        <v>83</v>
      </c>
      <c r="U9" s="17" t="s">
        <v>126</v>
      </c>
      <c r="V9" s="19" t="s">
        <v>6</v>
      </c>
    </row>
    <row r="10" spans="1:22" ht="10.5" customHeight="1">
      <c r="A10" s="2"/>
      <c r="B10" s="17" t="s">
        <v>112</v>
      </c>
      <c r="C10" s="17" t="s">
        <v>112</v>
      </c>
      <c r="D10" s="67" t="s">
        <v>24</v>
      </c>
      <c r="E10" s="10" t="s">
        <v>78</v>
      </c>
      <c r="F10" s="69" t="s">
        <v>12</v>
      </c>
      <c r="G10" s="22" t="s">
        <v>2</v>
      </c>
      <c r="H10" s="10" t="s">
        <v>30</v>
      </c>
      <c r="I10" s="22" t="s">
        <v>85</v>
      </c>
      <c r="J10" s="69" t="s">
        <v>68</v>
      </c>
      <c r="K10" s="17" t="s">
        <v>78</v>
      </c>
      <c r="L10" s="69" t="s">
        <v>66</v>
      </c>
      <c r="M10" s="22" t="s">
        <v>68</v>
      </c>
      <c r="N10" s="6" t="s">
        <v>25</v>
      </c>
      <c r="O10" s="6" t="s">
        <v>25</v>
      </c>
      <c r="P10" s="6" t="s">
        <v>118</v>
      </c>
      <c r="Q10" s="6" t="s">
        <v>105</v>
      </c>
      <c r="R10" s="7" t="s">
        <v>81</v>
      </c>
      <c r="S10" s="7" t="s">
        <v>26</v>
      </c>
      <c r="T10" s="18" t="s">
        <v>84</v>
      </c>
      <c r="U10" s="17" t="s">
        <v>124</v>
      </c>
      <c r="V10" s="19" t="s">
        <v>8</v>
      </c>
    </row>
    <row r="11" spans="1:22" ht="10.5" customHeight="1" thickBot="1">
      <c r="A11" s="98" t="s">
        <v>119</v>
      </c>
      <c r="B11" s="23" t="s">
        <v>121</v>
      </c>
      <c r="C11" s="23" t="s">
        <v>121</v>
      </c>
      <c r="D11" s="67" t="s">
        <v>3</v>
      </c>
      <c r="E11" s="10" t="s">
        <v>3</v>
      </c>
      <c r="F11" s="6" t="s">
        <v>3</v>
      </c>
      <c r="G11" s="17" t="s">
        <v>3</v>
      </c>
      <c r="H11" s="23" t="s">
        <v>85</v>
      </c>
      <c r="I11" s="18" t="s">
        <v>14</v>
      </c>
      <c r="J11" s="6" t="s">
        <v>3</v>
      </c>
      <c r="K11" s="17" t="s">
        <v>3</v>
      </c>
      <c r="L11" s="6" t="s">
        <v>67</v>
      </c>
      <c r="M11" s="17" t="s">
        <v>3</v>
      </c>
      <c r="N11" s="6" t="s">
        <v>3</v>
      </c>
      <c r="O11" s="7" t="s">
        <v>3</v>
      </c>
      <c r="P11" s="18" t="s">
        <v>14</v>
      </c>
      <c r="Q11" s="18" t="s">
        <v>14</v>
      </c>
      <c r="R11" s="99" t="s">
        <v>3</v>
      </c>
      <c r="S11" s="7" t="s">
        <v>3</v>
      </c>
      <c r="T11" s="18" t="s">
        <v>3</v>
      </c>
      <c r="U11" s="18" t="s">
        <v>3</v>
      </c>
      <c r="V11" s="18" t="s">
        <v>14</v>
      </c>
    </row>
    <row r="12" spans="1:22" ht="11.25" customHeight="1" thickBot="1">
      <c r="A12" s="42" t="s">
        <v>113</v>
      </c>
      <c r="B12" s="48"/>
      <c r="C12" s="48"/>
      <c r="D12" s="48"/>
      <c r="E12" s="48"/>
      <c r="F12" s="42"/>
      <c r="G12" s="43"/>
      <c r="H12" s="43"/>
      <c r="I12" s="43"/>
      <c r="J12" s="44" t="s">
        <v>17</v>
      </c>
      <c r="K12" s="44"/>
      <c r="L12" s="44"/>
      <c r="M12" s="43"/>
      <c r="N12" s="45"/>
      <c r="O12" s="46"/>
      <c r="P12" s="46"/>
      <c r="Q12" s="46"/>
      <c r="R12" s="46"/>
      <c r="S12" s="45"/>
      <c r="T12" s="45"/>
      <c r="U12" s="43"/>
      <c r="V12" s="45"/>
    </row>
    <row r="13" spans="1:22" ht="10.5" customHeight="1">
      <c r="A13" s="2" t="s">
        <v>0</v>
      </c>
      <c r="B13" s="96">
        <f>H13-C13</f>
        <v>0</v>
      </c>
      <c r="C13" s="33">
        <v>564916</v>
      </c>
      <c r="D13" s="86">
        <v>6459459748.4100008</v>
      </c>
      <c r="E13" s="33">
        <f t="shared" ref="E13:E36" si="0">D13/H13</f>
        <v>11434.372098524384</v>
      </c>
      <c r="F13" s="33">
        <v>687913146</v>
      </c>
      <c r="G13" s="33">
        <v>4571108234.8899994</v>
      </c>
      <c r="H13" s="33">
        <v>564916</v>
      </c>
      <c r="I13" s="72">
        <v>0.65379029075426209</v>
      </c>
      <c r="J13" s="33">
        <v>2373536163.9300003</v>
      </c>
      <c r="K13" s="33">
        <f t="shared" ref="K13:K36" si="1">J13/H13</f>
        <v>4201.5736214410645</v>
      </c>
      <c r="L13" s="33">
        <v>1074933</v>
      </c>
      <c r="M13" s="33">
        <v>2632735955</v>
      </c>
      <c r="N13" s="57">
        <v>-2430007459.4099998</v>
      </c>
      <c r="O13" s="57">
        <v>-3717018619</v>
      </c>
      <c r="P13" s="79">
        <f t="shared" ref="P13:P36" si="2">O13/N13</f>
        <v>1.5296325962318171</v>
      </c>
      <c r="Q13" s="72">
        <f t="shared" ref="Q13:Q36" si="3">N13/D13</f>
        <v>-0.37619360659506351</v>
      </c>
      <c r="R13" s="13">
        <v>0</v>
      </c>
      <c r="S13" s="60">
        <v>0</v>
      </c>
      <c r="T13" s="60">
        <v>0</v>
      </c>
      <c r="U13" s="35">
        <v>0</v>
      </c>
      <c r="V13" s="35">
        <v>0</v>
      </c>
    </row>
    <row r="14" spans="1:22" ht="10.5" customHeight="1">
      <c r="A14" s="2" t="s">
        <v>70</v>
      </c>
      <c r="B14" s="51">
        <f t="shared" ref="B14:B35" si="4">H14-C14</f>
        <v>127752</v>
      </c>
      <c r="C14" s="61">
        <v>67423</v>
      </c>
      <c r="D14" s="87">
        <v>2675923604.6199999</v>
      </c>
      <c r="E14" s="51">
        <f t="shared" si="0"/>
        <v>13710.380963852951</v>
      </c>
      <c r="F14" s="51">
        <v>37385584</v>
      </c>
      <c r="G14" s="51">
        <v>327301119.44999999</v>
      </c>
      <c r="H14" s="51">
        <v>195175</v>
      </c>
      <c r="I14" s="73">
        <v>0.76413956729752797</v>
      </c>
      <c r="J14" s="51">
        <v>734296342</v>
      </c>
      <c r="K14" s="51">
        <f t="shared" si="1"/>
        <v>3762.245892148072</v>
      </c>
      <c r="L14" s="51">
        <v>282536</v>
      </c>
      <c r="M14" s="51">
        <v>707028003</v>
      </c>
      <c r="N14" s="51">
        <v>944683724.17000008</v>
      </c>
      <c r="O14" s="51">
        <v>187389178</v>
      </c>
      <c r="P14" s="76">
        <f t="shared" si="2"/>
        <v>0.19836181486522411</v>
      </c>
      <c r="Q14" s="73">
        <f t="shared" si="3"/>
        <v>0.35303090213001498</v>
      </c>
      <c r="R14" s="62">
        <v>11251123</v>
      </c>
      <c r="S14" s="61">
        <v>4404888</v>
      </c>
      <c r="T14" s="61">
        <v>6846235</v>
      </c>
      <c r="U14" s="28">
        <f t="shared" ref="U14:U36" si="5">T14/H14</f>
        <v>35.077417702062249</v>
      </c>
      <c r="V14" s="27">
        <f t="shared" ref="V14:V35" si="6">T14/O14</f>
        <v>3.6534847279174255E-2</v>
      </c>
    </row>
    <row r="15" spans="1:22" ht="10.5" customHeight="1">
      <c r="A15" s="2" t="s">
        <v>71</v>
      </c>
      <c r="B15" s="51">
        <f t="shared" si="4"/>
        <v>114956</v>
      </c>
      <c r="C15" s="61">
        <v>48771</v>
      </c>
      <c r="D15" s="87">
        <v>2498075059.5699997</v>
      </c>
      <c r="E15" s="51">
        <f t="shared" si="0"/>
        <v>15257.563258167558</v>
      </c>
      <c r="F15" s="51">
        <v>15150388</v>
      </c>
      <c r="G15" s="51">
        <v>272323772.83000004</v>
      </c>
      <c r="H15" s="51">
        <v>163727</v>
      </c>
      <c r="I15" s="73">
        <v>0.78254406760218709</v>
      </c>
      <c r="J15" s="51">
        <v>632437892</v>
      </c>
      <c r="K15" s="51">
        <f t="shared" si="1"/>
        <v>3862.7586897701663</v>
      </c>
      <c r="L15" s="51">
        <v>261367</v>
      </c>
      <c r="M15" s="51">
        <v>654003900.04999995</v>
      </c>
      <c r="N15" s="51">
        <v>954459882.69000006</v>
      </c>
      <c r="O15" s="51">
        <v>488125037</v>
      </c>
      <c r="P15" s="76">
        <f t="shared" si="2"/>
        <v>0.51141493304495289</v>
      </c>
      <c r="Q15" s="73">
        <f t="shared" si="3"/>
        <v>0.38207814414283203</v>
      </c>
      <c r="R15" s="62">
        <v>29334900</v>
      </c>
      <c r="S15" s="61">
        <v>10941431</v>
      </c>
      <c r="T15" s="61">
        <v>18393469</v>
      </c>
      <c r="U15" s="28">
        <f t="shared" si="5"/>
        <v>112.34230762183391</v>
      </c>
      <c r="V15" s="27">
        <f t="shared" si="6"/>
        <v>3.7681879858172486E-2</v>
      </c>
    </row>
    <row r="16" spans="1:22" ht="10.5" customHeight="1">
      <c r="A16" s="2" t="s">
        <v>72</v>
      </c>
      <c r="B16" s="51">
        <f t="shared" si="4"/>
        <v>119800</v>
      </c>
      <c r="C16" s="61">
        <v>26782</v>
      </c>
      <c r="D16" s="87">
        <v>2526727200.2200003</v>
      </c>
      <c r="E16" s="51">
        <f t="shared" si="0"/>
        <v>17237.636273348708</v>
      </c>
      <c r="F16" s="51">
        <v>12820326</v>
      </c>
      <c r="G16" s="51">
        <v>251438621.56999999</v>
      </c>
      <c r="H16" s="51">
        <v>146582</v>
      </c>
      <c r="I16" s="73">
        <v>0.7852971745116738</v>
      </c>
      <c r="J16" s="51">
        <v>577933920</v>
      </c>
      <c r="K16" s="51">
        <f t="shared" si="1"/>
        <v>3942.7345785976449</v>
      </c>
      <c r="L16" s="51">
        <v>251924</v>
      </c>
      <c r="M16" s="51">
        <v>630246545</v>
      </c>
      <c r="N16" s="51">
        <v>1079928439.6499999</v>
      </c>
      <c r="O16" s="51">
        <v>730214828</v>
      </c>
      <c r="P16" s="76">
        <f t="shared" si="2"/>
        <v>0.67616964345957908</v>
      </c>
      <c r="Q16" s="73">
        <f t="shared" si="3"/>
        <v>0.4274020715635512</v>
      </c>
      <c r="R16" s="62">
        <v>43892035</v>
      </c>
      <c r="S16" s="61">
        <v>15025318</v>
      </c>
      <c r="T16" s="61">
        <v>28866717</v>
      </c>
      <c r="U16" s="28">
        <f t="shared" si="5"/>
        <v>196.93220859314241</v>
      </c>
      <c r="V16" s="27">
        <f t="shared" si="6"/>
        <v>3.9531814327933644E-2</v>
      </c>
    </row>
    <row r="17" spans="1:22" ht="10.5" customHeight="1">
      <c r="A17" s="2" t="s">
        <v>49</v>
      </c>
      <c r="B17" s="51">
        <f t="shared" si="4"/>
        <v>233779</v>
      </c>
      <c r="C17" s="61">
        <v>19347</v>
      </c>
      <c r="D17" s="87">
        <v>5183950459.4800005</v>
      </c>
      <c r="E17" s="51">
        <f t="shared" si="0"/>
        <v>20479.723376816291</v>
      </c>
      <c r="F17" s="51">
        <v>21202863.5</v>
      </c>
      <c r="G17" s="51">
        <v>450931847</v>
      </c>
      <c r="H17" s="51">
        <v>253126</v>
      </c>
      <c r="I17" s="73">
        <v>0.78268075409156823</v>
      </c>
      <c r="J17" s="51">
        <v>1023950943</v>
      </c>
      <c r="K17" s="51">
        <f t="shared" si="1"/>
        <v>4045.2223122081491</v>
      </c>
      <c r="L17" s="51">
        <v>469625</v>
      </c>
      <c r="M17" s="51">
        <v>1174917755</v>
      </c>
      <c r="N17" s="51">
        <v>2555352777.98</v>
      </c>
      <c r="O17" s="51">
        <v>2009368275</v>
      </c>
      <c r="P17" s="76">
        <f t="shared" si="2"/>
        <v>0.7863369364555608</v>
      </c>
      <c r="Q17" s="73">
        <f t="shared" si="3"/>
        <v>0.4929354163304111</v>
      </c>
      <c r="R17" s="62">
        <v>120699134</v>
      </c>
      <c r="S17" s="61">
        <v>33285828</v>
      </c>
      <c r="T17" s="61">
        <v>87413306</v>
      </c>
      <c r="U17" s="28">
        <f t="shared" si="5"/>
        <v>345.33515324383904</v>
      </c>
      <c r="V17" s="27">
        <f t="shared" si="6"/>
        <v>4.3502879530632581E-2</v>
      </c>
    </row>
    <row r="18" spans="1:22" ht="10.5" customHeight="1">
      <c r="A18" s="2" t="s">
        <v>48</v>
      </c>
      <c r="B18" s="51">
        <f t="shared" si="4"/>
        <v>34746</v>
      </c>
      <c r="C18" s="61">
        <v>810</v>
      </c>
      <c r="D18" s="87">
        <v>811986612</v>
      </c>
      <c r="E18" s="51">
        <f t="shared" si="0"/>
        <v>22836.838002024975</v>
      </c>
      <c r="F18" s="51">
        <v>2113573</v>
      </c>
      <c r="G18" s="51">
        <v>67974910</v>
      </c>
      <c r="H18" s="51">
        <v>35556</v>
      </c>
      <c r="I18" s="73">
        <v>0.77196639093336805</v>
      </c>
      <c r="J18" s="51">
        <v>146217432</v>
      </c>
      <c r="K18" s="51">
        <f t="shared" si="1"/>
        <v>4112.3138710766116</v>
      </c>
      <c r="L18" s="51">
        <v>68771</v>
      </c>
      <c r="M18" s="51">
        <v>171966455</v>
      </c>
      <c r="N18" s="51">
        <v>427941388</v>
      </c>
      <c r="O18" s="51">
        <v>366696631</v>
      </c>
      <c r="P18" s="76">
        <f t="shared" si="2"/>
        <v>0.85688517465854463</v>
      </c>
      <c r="Q18" s="73">
        <f t="shared" si="3"/>
        <v>0.52703010329928934</v>
      </c>
      <c r="R18" s="62">
        <v>22022311</v>
      </c>
      <c r="S18" s="61">
        <v>4990575</v>
      </c>
      <c r="T18" s="61">
        <v>17031736</v>
      </c>
      <c r="U18" s="28">
        <f t="shared" si="5"/>
        <v>479.01158735515804</v>
      </c>
      <c r="V18" s="27">
        <f t="shared" si="6"/>
        <v>4.6446393449412413E-2</v>
      </c>
    </row>
    <row r="19" spans="1:22" ht="10.5" customHeight="1">
      <c r="A19" s="2" t="s">
        <v>47</v>
      </c>
      <c r="B19" s="51">
        <f t="shared" si="4"/>
        <v>112501</v>
      </c>
      <c r="C19" s="61">
        <v>1715</v>
      </c>
      <c r="D19" s="87">
        <v>2767901589.3699999</v>
      </c>
      <c r="E19" s="51">
        <f t="shared" si="0"/>
        <v>24233.92159916299</v>
      </c>
      <c r="F19" s="51">
        <v>7117951</v>
      </c>
      <c r="G19" s="51">
        <v>225880800</v>
      </c>
      <c r="H19" s="51">
        <v>114216</v>
      </c>
      <c r="I19" s="73">
        <v>0.76611329107556092</v>
      </c>
      <c r="J19" s="51">
        <v>471435001</v>
      </c>
      <c r="K19" s="51">
        <f t="shared" si="1"/>
        <v>4127.5740789381525</v>
      </c>
      <c r="L19" s="51">
        <v>222849</v>
      </c>
      <c r="M19" s="51">
        <v>557805162</v>
      </c>
      <c r="N19" s="51">
        <v>1519898577.3699999</v>
      </c>
      <c r="O19" s="51">
        <v>1333506247</v>
      </c>
      <c r="P19" s="76">
        <f t="shared" si="2"/>
        <v>0.8773652840095888</v>
      </c>
      <c r="Q19" s="73">
        <f t="shared" si="3"/>
        <v>0.54911582955373173</v>
      </c>
      <c r="R19" s="62">
        <v>80091884</v>
      </c>
      <c r="S19" s="61">
        <v>15990786</v>
      </c>
      <c r="T19" s="61">
        <v>64101098</v>
      </c>
      <c r="U19" s="28">
        <f t="shared" si="5"/>
        <v>561.22695594312529</v>
      </c>
      <c r="V19" s="27">
        <f t="shared" si="6"/>
        <v>4.8069589583257501E-2</v>
      </c>
    </row>
    <row r="20" spans="1:22" ht="10.5" customHeight="1">
      <c r="A20" s="2" t="s">
        <v>46</v>
      </c>
      <c r="B20" s="51">
        <f t="shared" si="4"/>
        <v>111346</v>
      </c>
      <c r="C20" s="61">
        <v>973</v>
      </c>
      <c r="D20" s="87">
        <v>2986012525.1099997</v>
      </c>
      <c r="E20" s="51">
        <f t="shared" si="0"/>
        <v>26585.106038248199</v>
      </c>
      <c r="F20" s="51">
        <v>8741666</v>
      </c>
      <c r="G20" s="51">
        <v>230901484.59999999</v>
      </c>
      <c r="H20" s="51">
        <v>112319</v>
      </c>
      <c r="I20" s="73">
        <v>0.75446692460637321</v>
      </c>
      <c r="J20" s="51">
        <v>467162883</v>
      </c>
      <c r="K20" s="51">
        <f t="shared" si="1"/>
        <v>4159.2507322892834</v>
      </c>
      <c r="L20" s="51">
        <v>221939</v>
      </c>
      <c r="M20" s="51">
        <v>555171098</v>
      </c>
      <c r="N20" s="51">
        <v>1741518725.51</v>
      </c>
      <c r="O20" s="51">
        <v>1557093244</v>
      </c>
      <c r="P20" s="76">
        <f t="shared" si="2"/>
        <v>0.89410077605913119</v>
      </c>
      <c r="Q20" s="73">
        <f t="shared" si="3"/>
        <v>0.58322552596990374</v>
      </c>
      <c r="R20" s="62">
        <v>94115225</v>
      </c>
      <c r="S20" s="61">
        <v>15469960.34</v>
      </c>
      <c r="T20" s="61">
        <v>78645264.659999996</v>
      </c>
      <c r="U20" s="28">
        <f t="shared" si="5"/>
        <v>700.19555605017842</v>
      </c>
      <c r="V20" s="27">
        <f t="shared" si="6"/>
        <v>5.0507742527974131E-2</v>
      </c>
    </row>
    <row r="21" spans="1:22" ht="10.5" customHeight="1">
      <c r="A21" s="2" t="s">
        <v>45</v>
      </c>
      <c r="B21" s="51">
        <f t="shared" si="4"/>
        <v>92620</v>
      </c>
      <c r="C21" s="61">
        <v>543</v>
      </c>
      <c r="D21" s="87">
        <v>2692474794.3900003</v>
      </c>
      <c r="E21" s="51">
        <f t="shared" si="0"/>
        <v>28900.687981172789</v>
      </c>
      <c r="F21" s="51">
        <v>6420679</v>
      </c>
      <c r="G21" s="51">
        <v>201485930</v>
      </c>
      <c r="H21" s="51">
        <v>93163</v>
      </c>
      <c r="I21" s="73">
        <v>0.74316961686037697</v>
      </c>
      <c r="J21" s="51">
        <v>389593997</v>
      </c>
      <c r="K21" s="51">
        <f t="shared" si="1"/>
        <v>4181.8532786621299</v>
      </c>
      <c r="L21" s="51">
        <v>184233</v>
      </c>
      <c r="M21" s="51">
        <v>460750756</v>
      </c>
      <c r="N21" s="51">
        <v>1647064790.3900001</v>
      </c>
      <c r="O21" s="51">
        <v>1489485128</v>
      </c>
      <c r="P21" s="76">
        <f t="shared" si="2"/>
        <v>0.90432698014709689</v>
      </c>
      <c r="Q21" s="73">
        <f t="shared" si="3"/>
        <v>0.61172895427723195</v>
      </c>
      <c r="R21" s="62">
        <v>90894351</v>
      </c>
      <c r="S21" s="61">
        <v>12400690</v>
      </c>
      <c r="T21" s="61">
        <v>78493661</v>
      </c>
      <c r="U21" s="28">
        <f t="shared" si="5"/>
        <v>842.54114830995138</v>
      </c>
      <c r="V21" s="27">
        <f t="shared" si="6"/>
        <v>5.269851945779213E-2</v>
      </c>
    </row>
    <row r="22" spans="1:22" ht="10.5" customHeight="1">
      <c r="A22" s="2" t="s">
        <v>44</v>
      </c>
      <c r="B22" s="51">
        <f t="shared" si="4"/>
        <v>124118</v>
      </c>
      <c r="C22" s="61">
        <v>403</v>
      </c>
      <c r="D22" s="87">
        <v>3922179694.3699999</v>
      </c>
      <c r="E22" s="51">
        <f t="shared" si="0"/>
        <v>31498.13842139077</v>
      </c>
      <c r="F22" s="51">
        <v>8920870</v>
      </c>
      <c r="G22" s="51">
        <v>297821626.93000001</v>
      </c>
      <c r="H22" s="51">
        <v>124521</v>
      </c>
      <c r="I22" s="73">
        <v>0.72264425783312924</v>
      </c>
      <c r="J22" s="51">
        <v>525810015</v>
      </c>
      <c r="K22" s="51">
        <f t="shared" si="1"/>
        <v>4222.6613583251019</v>
      </c>
      <c r="L22" s="51">
        <v>247511</v>
      </c>
      <c r="M22" s="51">
        <v>618712462</v>
      </c>
      <c r="N22" s="51">
        <v>2488756460.4400001</v>
      </c>
      <c r="O22" s="51">
        <v>2299870845</v>
      </c>
      <c r="P22" s="76">
        <f t="shared" si="2"/>
        <v>0.92410441984082048</v>
      </c>
      <c r="Q22" s="73">
        <f t="shared" si="3"/>
        <v>0.63453402301083417</v>
      </c>
      <c r="R22" s="62">
        <v>141939801</v>
      </c>
      <c r="S22" s="61">
        <v>16080301</v>
      </c>
      <c r="T22" s="61">
        <v>125859500</v>
      </c>
      <c r="U22" s="28">
        <f t="shared" si="5"/>
        <v>1010.749190899527</v>
      </c>
      <c r="V22" s="27">
        <f t="shared" si="6"/>
        <v>5.4724594763059402E-2</v>
      </c>
    </row>
    <row r="23" spans="1:22" ht="10.5" customHeight="1">
      <c r="A23" s="2" t="s">
        <v>43</v>
      </c>
      <c r="B23" s="51">
        <f t="shared" si="4"/>
        <v>47201</v>
      </c>
      <c r="C23" s="61">
        <v>110</v>
      </c>
      <c r="D23" s="87">
        <v>1600584862</v>
      </c>
      <c r="E23" s="51">
        <f t="shared" si="0"/>
        <v>33831.13571896599</v>
      </c>
      <c r="F23" s="51">
        <v>3218045</v>
      </c>
      <c r="G23" s="51">
        <v>122244704</v>
      </c>
      <c r="H23" s="51">
        <v>47311</v>
      </c>
      <c r="I23" s="73">
        <v>0.70508196721311478</v>
      </c>
      <c r="J23" s="51">
        <v>201196113</v>
      </c>
      <c r="K23" s="51">
        <f t="shared" si="1"/>
        <v>4252.6286275918919</v>
      </c>
      <c r="L23" s="51">
        <v>93837</v>
      </c>
      <c r="M23" s="51">
        <v>234682604</v>
      </c>
      <c r="N23" s="51">
        <v>1045679486</v>
      </c>
      <c r="O23" s="51">
        <v>975427036</v>
      </c>
      <c r="P23" s="76">
        <f t="shared" si="2"/>
        <v>0.93281645959343229</v>
      </c>
      <c r="Q23" s="73">
        <f t="shared" si="3"/>
        <v>0.65331086831183582</v>
      </c>
      <c r="R23" s="62">
        <v>60761266</v>
      </c>
      <c r="S23" s="61">
        <v>5800904</v>
      </c>
      <c r="T23" s="61">
        <v>54960362</v>
      </c>
      <c r="U23" s="28">
        <f t="shared" si="5"/>
        <v>1161.6825262623913</v>
      </c>
      <c r="V23" s="27">
        <f t="shared" si="6"/>
        <v>5.6344923783720101E-2</v>
      </c>
    </row>
    <row r="24" spans="1:22" ht="10.5" customHeight="1">
      <c r="A24" s="2" t="s">
        <v>42</v>
      </c>
      <c r="B24" s="51">
        <f t="shared" si="4"/>
        <v>126292</v>
      </c>
      <c r="C24" s="61">
        <v>270</v>
      </c>
      <c r="D24" s="87">
        <v>4595608055.8099995</v>
      </c>
      <c r="E24" s="51">
        <f t="shared" si="0"/>
        <v>36311.120682432324</v>
      </c>
      <c r="F24" s="51">
        <v>7824778</v>
      </c>
      <c r="G24" s="51">
        <v>351662690</v>
      </c>
      <c r="H24" s="51">
        <v>126562</v>
      </c>
      <c r="I24" s="73">
        <v>0.68322887481713013</v>
      </c>
      <c r="J24" s="51">
        <v>538649816</v>
      </c>
      <c r="K24" s="51">
        <f t="shared" si="1"/>
        <v>4256.0153600606818</v>
      </c>
      <c r="L24" s="51">
        <v>247659</v>
      </c>
      <c r="M24" s="51">
        <v>618958036</v>
      </c>
      <c r="N24" s="51">
        <v>3094162291.8099999</v>
      </c>
      <c r="O24" s="51">
        <v>2921281396</v>
      </c>
      <c r="P24" s="76">
        <f t="shared" si="2"/>
        <v>0.94412675241127397</v>
      </c>
      <c r="Q24" s="73">
        <f t="shared" si="3"/>
        <v>0.67328681084937259</v>
      </c>
      <c r="R24" s="62">
        <v>184125258</v>
      </c>
      <c r="S24" s="61">
        <v>14342227</v>
      </c>
      <c r="T24" s="61">
        <v>169783031</v>
      </c>
      <c r="U24" s="28">
        <f t="shared" si="5"/>
        <v>1341.5008533367045</v>
      </c>
      <c r="V24" s="27">
        <f t="shared" si="6"/>
        <v>5.8119368860691571E-2</v>
      </c>
    </row>
    <row r="25" spans="1:22" ht="10.5" customHeight="1">
      <c r="A25" s="2" t="s">
        <v>41</v>
      </c>
      <c r="B25" s="51">
        <f t="shared" si="4"/>
        <v>135837</v>
      </c>
      <c r="C25" s="61">
        <v>287</v>
      </c>
      <c r="D25" s="87">
        <v>5615413894.96</v>
      </c>
      <c r="E25" s="51">
        <f t="shared" si="0"/>
        <v>41252.195755046872</v>
      </c>
      <c r="F25" s="51">
        <v>12213141</v>
      </c>
      <c r="G25" s="51">
        <v>450577256</v>
      </c>
      <c r="H25" s="51">
        <v>136124</v>
      </c>
      <c r="I25" s="73">
        <v>0.64094547509181654</v>
      </c>
      <c r="J25" s="51">
        <v>586886169</v>
      </c>
      <c r="K25" s="51">
        <f t="shared" si="1"/>
        <v>4311.408487849314</v>
      </c>
      <c r="L25" s="51">
        <v>264298</v>
      </c>
      <c r="M25" s="51">
        <v>660590873</v>
      </c>
      <c r="N25" s="51">
        <v>3929572737.96</v>
      </c>
      <c r="O25" s="51">
        <v>3726979033</v>
      </c>
      <c r="P25" s="76">
        <f t="shared" si="2"/>
        <v>0.94844383385426922</v>
      </c>
      <c r="Q25" s="73">
        <f t="shared" si="3"/>
        <v>0.69978327714844091</v>
      </c>
      <c r="R25" s="62">
        <v>238804354</v>
      </c>
      <c r="S25" s="61">
        <v>13971129</v>
      </c>
      <c r="T25" s="61">
        <v>224833225</v>
      </c>
      <c r="U25" s="28">
        <f t="shared" si="5"/>
        <v>1651.6795348358849</v>
      </c>
      <c r="V25" s="27">
        <f t="shared" si="6"/>
        <v>6.0325862584481034E-2</v>
      </c>
    </row>
    <row r="26" spans="1:22" ht="10.5" customHeight="1">
      <c r="A26" s="2" t="s">
        <v>40</v>
      </c>
      <c r="B26" s="51">
        <f t="shared" si="4"/>
        <v>181239</v>
      </c>
      <c r="C26" s="61">
        <v>285</v>
      </c>
      <c r="D26" s="87">
        <v>9010966901.9300003</v>
      </c>
      <c r="E26" s="51">
        <f t="shared" si="0"/>
        <v>49640.63651048897</v>
      </c>
      <c r="F26" s="51">
        <v>21107991</v>
      </c>
      <c r="G26" s="51">
        <v>712174398</v>
      </c>
      <c r="H26" s="51">
        <v>181524</v>
      </c>
      <c r="I26" s="73">
        <v>0.56556580259222333</v>
      </c>
      <c r="J26" s="51">
        <v>821098973</v>
      </c>
      <c r="K26" s="51">
        <f t="shared" si="1"/>
        <v>4523.3631530816865</v>
      </c>
      <c r="L26" s="51">
        <v>366354</v>
      </c>
      <c r="M26" s="51">
        <v>913968944</v>
      </c>
      <c r="N26" s="51">
        <v>6584832577.9300013</v>
      </c>
      <c r="O26" s="51">
        <v>6276713660</v>
      </c>
      <c r="P26" s="76">
        <f t="shared" si="2"/>
        <v>0.95320778253911798</v>
      </c>
      <c r="Q26" s="73">
        <f t="shared" si="3"/>
        <v>0.73075760343983054</v>
      </c>
      <c r="R26" s="62">
        <v>408864706</v>
      </c>
      <c r="S26" s="61">
        <v>19489686.32</v>
      </c>
      <c r="T26" s="61">
        <v>389375019.68000001</v>
      </c>
      <c r="U26" s="28">
        <f t="shared" si="5"/>
        <v>2145.0332720742163</v>
      </c>
      <c r="V26" s="27">
        <f t="shared" si="6"/>
        <v>6.2034854666287262E-2</v>
      </c>
    </row>
    <row r="27" spans="1:22" ht="10.5" customHeight="1">
      <c r="A27" s="2" t="s">
        <v>39</v>
      </c>
      <c r="B27" s="51">
        <f t="shared" si="4"/>
        <v>112187</v>
      </c>
      <c r="C27" s="61">
        <v>160</v>
      </c>
      <c r="D27" s="87">
        <v>6811485838.3000002</v>
      </c>
      <c r="E27" s="51">
        <f t="shared" si="0"/>
        <v>60628.996219747751</v>
      </c>
      <c r="F27" s="51">
        <v>17280604</v>
      </c>
      <c r="G27" s="51">
        <v>485271586</v>
      </c>
      <c r="H27" s="51">
        <v>112347</v>
      </c>
      <c r="I27" s="73">
        <v>0.48276647401327805</v>
      </c>
      <c r="J27" s="51">
        <v>547596414</v>
      </c>
      <c r="K27" s="51">
        <f t="shared" si="1"/>
        <v>4874.1525274373143</v>
      </c>
      <c r="L27" s="51">
        <v>244928</v>
      </c>
      <c r="M27" s="51">
        <v>608022552</v>
      </c>
      <c r="N27" s="51">
        <v>5187875890.2999992</v>
      </c>
      <c r="O27" s="51">
        <v>5010852901</v>
      </c>
      <c r="P27" s="76">
        <f t="shared" si="2"/>
        <v>0.96587755893871963</v>
      </c>
      <c r="Q27" s="73">
        <f t="shared" si="3"/>
        <v>0.76163644958774235</v>
      </c>
      <c r="R27" s="62">
        <v>330769724</v>
      </c>
      <c r="S27" s="61">
        <v>14357072.75</v>
      </c>
      <c r="T27" s="61">
        <v>316412651.25</v>
      </c>
      <c r="U27" s="28">
        <f t="shared" si="5"/>
        <v>2816.3871865737401</v>
      </c>
      <c r="V27" s="27">
        <f t="shared" si="6"/>
        <v>6.314546794755331E-2</v>
      </c>
    </row>
    <row r="28" spans="1:22" ht="10.5" customHeight="1">
      <c r="A28" s="2" t="s">
        <v>38</v>
      </c>
      <c r="B28" s="51">
        <f t="shared" si="4"/>
        <v>71304</v>
      </c>
      <c r="C28" s="61">
        <v>76</v>
      </c>
      <c r="D28" s="87">
        <v>5133704057</v>
      </c>
      <c r="E28" s="51">
        <f t="shared" si="0"/>
        <v>71920.762916783409</v>
      </c>
      <c r="F28" s="51">
        <v>18160825</v>
      </c>
      <c r="G28" s="51">
        <v>331416051</v>
      </c>
      <c r="H28" s="51">
        <v>71380</v>
      </c>
      <c r="I28" s="73">
        <v>0.40648045329005439</v>
      </c>
      <c r="J28" s="51">
        <v>370904320</v>
      </c>
      <c r="K28" s="51">
        <f t="shared" si="1"/>
        <v>5196.1938918464557</v>
      </c>
      <c r="L28" s="51">
        <v>165995</v>
      </c>
      <c r="M28" s="51">
        <v>406298168</v>
      </c>
      <c r="N28" s="51">
        <v>4043246343</v>
      </c>
      <c r="O28" s="51">
        <v>3901306415</v>
      </c>
      <c r="P28" s="76">
        <f t="shared" si="2"/>
        <v>0.96489456343768465</v>
      </c>
      <c r="Q28" s="73">
        <f t="shared" si="3"/>
        <v>0.78758851272053376</v>
      </c>
      <c r="R28" s="62">
        <v>259780990</v>
      </c>
      <c r="S28" s="61">
        <v>10488176</v>
      </c>
      <c r="T28" s="61">
        <v>249292814</v>
      </c>
      <c r="U28" s="28">
        <f t="shared" si="5"/>
        <v>3492.4742785093863</v>
      </c>
      <c r="V28" s="27">
        <f t="shared" si="6"/>
        <v>6.3899829308844483E-2</v>
      </c>
    </row>
    <row r="29" spans="1:22" ht="10.5" customHeight="1">
      <c r="A29" s="2" t="s">
        <v>37</v>
      </c>
      <c r="B29" s="51">
        <f t="shared" si="4"/>
        <v>61945</v>
      </c>
      <c r="C29" s="61">
        <v>75</v>
      </c>
      <c r="D29" s="87">
        <v>5248641877.0900002</v>
      </c>
      <c r="E29" s="51">
        <f t="shared" si="0"/>
        <v>84628.21472250887</v>
      </c>
      <c r="F29" s="51">
        <v>18426089</v>
      </c>
      <c r="G29" s="51">
        <v>298937960.06999999</v>
      </c>
      <c r="H29" s="51">
        <v>62020</v>
      </c>
      <c r="I29" s="73">
        <v>0.32305953317324471</v>
      </c>
      <c r="J29" s="51">
        <v>333793603</v>
      </c>
      <c r="K29" s="51">
        <f t="shared" si="1"/>
        <v>5382.0316510802968</v>
      </c>
      <c r="L29" s="51">
        <v>148706</v>
      </c>
      <c r="M29" s="51">
        <v>358021126</v>
      </c>
      <c r="N29" s="51">
        <v>4276315277.02</v>
      </c>
      <c r="O29" s="51">
        <v>4130262489</v>
      </c>
      <c r="P29" s="76">
        <f t="shared" si="2"/>
        <v>0.96584611317017333</v>
      </c>
      <c r="Q29" s="73">
        <f t="shared" si="3"/>
        <v>0.81474701020960372</v>
      </c>
      <c r="R29" s="62">
        <v>277865835</v>
      </c>
      <c r="S29" s="61">
        <v>9957858.4000000004</v>
      </c>
      <c r="T29" s="61">
        <v>267907976.59999999</v>
      </c>
      <c r="U29" s="28">
        <f t="shared" si="5"/>
        <v>4319.7029442115445</v>
      </c>
      <c r="V29" s="27">
        <f t="shared" si="6"/>
        <v>6.4864636887730739E-2</v>
      </c>
    </row>
    <row r="30" spans="1:22" ht="10.5" customHeight="1">
      <c r="A30" s="2" t="s">
        <v>36</v>
      </c>
      <c r="B30" s="51">
        <f t="shared" si="4"/>
        <v>12536</v>
      </c>
      <c r="C30" s="61">
        <v>16</v>
      </c>
      <c r="D30" s="87">
        <v>1202922272</v>
      </c>
      <c r="E30" s="51">
        <f t="shared" si="0"/>
        <v>95835.107711918419</v>
      </c>
      <c r="F30" s="51">
        <v>6086437</v>
      </c>
      <c r="G30" s="51">
        <v>67762446</v>
      </c>
      <c r="H30" s="51">
        <v>12552</v>
      </c>
      <c r="I30" s="73">
        <v>0.26126594925379348</v>
      </c>
      <c r="J30" s="51">
        <v>68712310</v>
      </c>
      <c r="K30" s="51">
        <f t="shared" si="1"/>
        <v>5474.2120777565324</v>
      </c>
      <c r="L30" s="51">
        <v>30317</v>
      </c>
      <c r="M30" s="51">
        <v>71932679</v>
      </c>
      <c r="N30" s="51">
        <v>1000601274</v>
      </c>
      <c r="O30" s="51">
        <v>971537287</v>
      </c>
      <c r="P30" s="76">
        <f t="shared" si="2"/>
        <v>0.97095347791851805</v>
      </c>
      <c r="Q30" s="73">
        <f t="shared" si="3"/>
        <v>0.83180875214520922</v>
      </c>
      <c r="R30" s="62">
        <v>65875036</v>
      </c>
      <c r="S30" s="61">
        <v>2240281</v>
      </c>
      <c r="T30" s="61">
        <v>63634755</v>
      </c>
      <c r="U30" s="28">
        <f t="shared" si="5"/>
        <v>5069.6904875717019</v>
      </c>
      <c r="V30" s="27">
        <f t="shared" si="6"/>
        <v>6.5499035241866121E-2</v>
      </c>
    </row>
    <row r="31" spans="1:22" ht="10.5" customHeight="1">
      <c r="A31" s="2" t="s">
        <v>35</v>
      </c>
      <c r="B31" s="51">
        <f t="shared" si="4"/>
        <v>27185</v>
      </c>
      <c r="C31" s="61">
        <v>33</v>
      </c>
      <c r="D31" s="87">
        <v>2961849889.8400002</v>
      </c>
      <c r="E31" s="51">
        <f t="shared" si="0"/>
        <v>108819.52714527152</v>
      </c>
      <c r="F31" s="51">
        <v>18778815</v>
      </c>
      <c r="G31" s="51">
        <v>170014011</v>
      </c>
      <c r="H31" s="51">
        <v>27218</v>
      </c>
      <c r="I31" s="73">
        <v>0.18826996105665805</v>
      </c>
      <c r="J31" s="51">
        <v>150400791</v>
      </c>
      <c r="K31" s="51">
        <f t="shared" si="1"/>
        <v>5525.7840767139396</v>
      </c>
      <c r="L31" s="51">
        <v>66032</v>
      </c>
      <c r="M31" s="51">
        <v>141626074</v>
      </c>
      <c r="N31" s="51">
        <v>2518587828.8400002</v>
      </c>
      <c r="O31" s="51">
        <v>2411723772</v>
      </c>
      <c r="P31" s="76">
        <f t="shared" si="2"/>
        <v>0.95756985100288561</v>
      </c>
      <c r="Q31" s="73">
        <f t="shared" si="3"/>
        <v>0.85034283387537068</v>
      </c>
      <c r="R31" s="62">
        <v>164595321</v>
      </c>
      <c r="S31" s="61">
        <v>4528751</v>
      </c>
      <c r="T31" s="61">
        <v>160066570</v>
      </c>
      <c r="U31" s="28">
        <f t="shared" si="5"/>
        <v>5880.90858990374</v>
      </c>
      <c r="V31" s="27">
        <f t="shared" si="6"/>
        <v>6.6370192083506988E-2</v>
      </c>
    </row>
    <row r="32" spans="1:22" ht="10.5" customHeight="1">
      <c r="A32" s="1" t="s">
        <v>34</v>
      </c>
      <c r="B32" s="51">
        <f t="shared" si="4"/>
        <v>11828</v>
      </c>
      <c r="C32" s="61">
        <v>15</v>
      </c>
      <c r="D32" s="87">
        <v>1546760111.71</v>
      </c>
      <c r="E32" s="51">
        <f t="shared" si="0"/>
        <v>130605.43035632864</v>
      </c>
      <c r="F32" s="51">
        <v>17556698</v>
      </c>
      <c r="G32" s="51">
        <v>89633380</v>
      </c>
      <c r="H32" s="51">
        <v>11843</v>
      </c>
      <c r="I32" s="73">
        <v>0.13351747463359639</v>
      </c>
      <c r="J32" s="51">
        <v>66013265</v>
      </c>
      <c r="K32" s="51">
        <f t="shared" si="1"/>
        <v>5574.0323397787724</v>
      </c>
      <c r="L32" s="51">
        <v>28918</v>
      </c>
      <c r="M32" s="51">
        <v>58084795</v>
      </c>
      <c r="N32" s="51">
        <v>1350585369.71</v>
      </c>
      <c r="O32" s="51">
        <v>1287279006</v>
      </c>
      <c r="P32" s="76">
        <f t="shared" si="2"/>
        <v>0.95312672184240133</v>
      </c>
      <c r="Q32" s="73">
        <f t="shared" si="3"/>
        <v>0.873170544989603</v>
      </c>
      <c r="R32" s="62">
        <v>89216727</v>
      </c>
      <c r="S32" s="61">
        <v>2420405</v>
      </c>
      <c r="T32" s="61">
        <v>86796322</v>
      </c>
      <c r="U32" s="28">
        <f t="shared" si="5"/>
        <v>7328.9134509837031</v>
      </c>
      <c r="V32" s="27">
        <f t="shared" si="6"/>
        <v>6.7426192453572883E-2</v>
      </c>
    </row>
    <row r="33" spans="1:22" ht="10.5" customHeight="1">
      <c r="A33" s="2" t="s">
        <v>33</v>
      </c>
      <c r="B33" s="51">
        <f t="shared" si="4"/>
        <v>8701</v>
      </c>
      <c r="C33" s="61">
        <v>20</v>
      </c>
      <c r="D33" s="87">
        <v>1397562504</v>
      </c>
      <c r="E33" s="51">
        <f t="shared" si="0"/>
        <v>160252.55177158583</v>
      </c>
      <c r="F33" s="51">
        <v>62350945</v>
      </c>
      <c r="G33" s="51">
        <v>90046569</v>
      </c>
      <c r="H33" s="51">
        <v>8721</v>
      </c>
      <c r="I33" s="73">
        <v>9.326474740129187E-2</v>
      </c>
      <c r="J33" s="51">
        <v>48691349</v>
      </c>
      <c r="K33" s="51">
        <f t="shared" si="1"/>
        <v>5583.2300194931777</v>
      </c>
      <c r="L33" s="51">
        <v>21180</v>
      </c>
      <c r="M33" s="51">
        <v>42415110</v>
      </c>
      <c r="N33" s="51">
        <v>1278760421</v>
      </c>
      <c r="O33" s="51">
        <v>1187257085</v>
      </c>
      <c r="P33" s="76">
        <f t="shared" si="2"/>
        <v>0.92844372214113124</v>
      </c>
      <c r="Q33" s="73">
        <f t="shared" si="3"/>
        <v>0.91499336690847566</v>
      </c>
      <c r="R33" s="62">
        <v>84273410</v>
      </c>
      <c r="S33" s="61">
        <v>2782722</v>
      </c>
      <c r="T33" s="61">
        <v>81490688</v>
      </c>
      <c r="U33" s="28">
        <f t="shared" si="5"/>
        <v>9344.1908038069032</v>
      </c>
      <c r="V33" s="27">
        <f t="shared" si="6"/>
        <v>6.8637777806986086E-2</v>
      </c>
    </row>
    <row r="34" spans="1:22" ht="10.5" customHeight="1">
      <c r="A34" s="2" t="s">
        <v>32</v>
      </c>
      <c r="B34" s="51">
        <f t="shared" si="4"/>
        <v>3089</v>
      </c>
      <c r="C34" s="61">
        <v>12</v>
      </c>
      <c r="D34" s="87">
        <v>650988365.32999992</v>
      </c>
      <c r="E34" s="51">
        <f t="shared" si="0"/>
        <v>209928.52800064493</v>
      </c>
      <c r="F34" s="51">
        <v>19297441</v>
      </c>
      <c r="G34" s="51">
        <v>43987606</v>
      </c>
      <c r="H34" s="51">
        <v>3101</v>
      </c>
      <c r="I34" s="73">
        <v>6.9979464265565408E-2</v>
      </c>
      <c r="J34" s="51">
        <v>17341301</v>
      </c>
      <c r="K34" s="51">
        <f t="shared" si="1"/>
        <v>5592.1641405998062</v>
      </c>
      <c r="L34" s="51">
        <v>7500</v>
      </c>
      <c r="M34" s="51">
        <v>15090000</v>
      </c>
      <c r="N34" s="51">
        <v>593866899.32999992</v>
      </c>
      <c r="O34" s="51">
        <v>548848675</v>
      </c>
      <c r="P34" s="76">
        <f t="shared" si="2"/>
        <v>0.92419475747715618</v>
      </c>
      <c r="Q34" s="73">
        <f t="shared" si="3"/>
        <v>0.91225424440413172</v>
      </c>
      <c r="R34" s="62">
        <v>39797637</v>
      </c>
      <c r="S34" s="61">
        <v>1689414</v>
      </c>
      <c r="T34" s="61">
        <v>38108223</v>
      </c>
      <c r="U34" s="28">
        <f t="shared" si="5"/>
        <v>12289.010964205096</v>
      </c>
      <c r="V34" s="27">
        <f t="shared" si="6"/>
        <v>6.9433023592523027E-2</v>
      </c>
    </row>
    <row r="35" spans="1:22" ht="10.5" customHeight="1">
      <c r="A35" s="8" t="s">
        <v>4</v>
      </c>
      <c r="B35" s="51">
        <f t="shared" si="4"/>
        <v>4443</v>
      </c>
      <c r="C35" s="61">
        <v>34</v>
      </c>
      <c r="D35" s="87">
        <v>2303393316</v>
      </c>
      <c r="E35" s="51">
        <f t="shared" si="0"/>
        <v>514494.82153227605</v>
      </c>
      <c r="F35" s="51">
        <v>120031847</v>
      </c>
      <c r="G35" s="51">
        <v>130872638</v>
      </c>
      <c r="H35" s="51">
        <v>4477</v>
      </c>
      <c r="I35" s="73">
        <v>5.2310568440731439E-2</v>
      </c>
      <c r="J35" s="51">
        <v>25092425</v>
      </c>
      <c r="K35" s="51">
        <f t="shared" si="1"/>
        <v>5604.7408979227157</v>
      </c>
      <c r="L35" s="51">
        <v>11086</v>
      </c>
      <c r="M35" s="51">
        <v>22290260</v>
      </c>
      <c r="N35" s="51">
        <v>2245169840</v>
      </c>
      <c r="O35" s="51">
        <v>2034881560</v>
      </c>
      <c r="P35" s="76">
        <f t="shared" si="2"/>
        <v>0.90633747333787451</v>
      </c>
      <c r="Q35" s="80">
        <f t="shared" si="3"/>
        <v>0.97472273814655808</v>
      </c>
      <c r="R35" s="62">
        <v>153754387</v>
      </c>
      <c r="S35" s="61">
        <v>15575883</v>
      </c>
      <c r="T35" s="61">
        <v>138178504</v>
      </c>
      <c r="U35" s="28">
        <f t="shared" si="5"/>
        <v>30864.083984811259</v>
      </c>
      <c r="V35" s="27">
        <f t="shared" si="6"/>
        <v>6.7904936934019888E-2</v>
      </c>
    </row>
    <row r="36" spans="1:22" ht="10.5" customHeight="1" thickBot="1">
      <c r="A36" s="24" t="s">
        <v>1</v>
      </c>
      <c r="B36" s="30">
        <f t="shared" ref="B36:T36" si="7">SUM(B13:B35)</f>
        <v>1875405</v>
      </c>
      <c r="C36" s="30">
        <f t="shared" si="7"/>
        <v>733076</v>
      </c>
      <c r="D36" s="88">
        <f t="shared" si="7"/>
        <v>80604573233.51001</v>
      </c>
      <c r="E36" s="83">
        <f t="shared" si="0"/>
        <v>30900.962373699487</v>
      </c>
      <c r="F36" s="30">
        <f t="shared" si="7"/>
        <v>1150120702.5</v>
      </c>
      <c r="G36" s="30">
        <f t="shared" si="7"/>
        <v>10241769642.34</v>
      </c>
      <c r="H36" s="30">
        <f t="shared" si="7"/>
        <v>2608481</v>
      </c>
      <c r="I36" s="74">
        <v>0.59674854889644757</v>
      </c>
      <c r="J36" s="30">
        <f t="shared" si="7"/>
        <v>11118751437.93</v>
      </c>
      <c r="K36" s="30">
        <f t="shared" si="1"/>
        <v>4262.5387871063658</v>
      </c>
      <c r="L36" s="30">
        <f t="shared" si="7"/>
        <v>4982498</v>
      </c>
      <c r="M36" s="30">
        <f t="shared" si="7"/>
        <v>12315319312.049999</v>
      </c>
      <c r="N36" s="30">
        <f t="shared" si="7"/>
        <v>48078853543.689995</v>
      </c>
      <c r="O36" s="30">
        <f t="shared" si="7"/>
        <v>42129081109</v>
      </c>
      <c r="P36" s="74">
        <f t="shared" si="2"/>
        <v>0.87624970239185618</v>
      </c>
      <c r="Q36" s="74">
        <f t="shared" si="3"/>
        <v>0.59647798648355121</v>
      </c>
      <c r="R36" s="30">
        <f t="shared" si="7"/>
        <v>2992725415</v>
      </c>
      <c r="S36" s="30">
        <f t="shared" si="7"/>
        <v>246234286.81</v>
      </c>
      <c r="T36" s="30">
        <f t="shared" si="7"/>
        <v>2746491128.1900001</v>
      </c>
      <c r="U36" s="31">
        <f t="shared" si="5"/>
        <v>1052.9082359388472</v>
      </c>
      <c r="V36" s="32">
        <f>T36/SUM(O14:O35)</f>
        <v>5.9906756397700954E-2</v>
      </c>
    </row>
    <row r="37" spans="1:22" ht="11.25" customHeight="1" thickBot="1">
      <c r="A37" s="42" t="s">
        <v>114</v>
      </c>
      <c r="B37" s="89"/>
      <c r="C37" s="89"/>
      <c r="D37" s="46"/>
      <c r="E37" s="46"/>
      <c r="F37" s="46"/>
      <c r="G37" s="46"/>
      <c r="H37" s="46"/>
      <c r="I37" s="46"/>
      <c r="J37" s="47" t="s">
        <v>16</v>
      </c>
      <c r="K37" s="47"/>
      <c r="L37" s="47"/>
      <c r="M37" s="48"/>
      <c r="N37" s="48"/>
      <c r="O37" s="49"/>
      <c r="P37" s="49"/>
      <c r="Q37" s="49"/>
      <c r="R37" s="46"/>
      <c r="S37" s="50"/>
      <c r="T37" s="50"/>
      <c r="U37" s="42"/>
      <c r="V37" s="42"/>
    </row>
    <row r="38" spans="1:22" ht="10.5" customHeight="1">
      <c r="A38" s="2" t="s">
        <v>5</v>
      </c>
      <c r="B38" s="95">
        <f t="shared" ref="B38:B56" si="8">H38-C38</f>
        <v>366</v>
      </c>
      <c r="C38" s="95">
        <v>40861</v>
      </c>
      <c r="D38" s="90">
        <v>-1591493969</v>
      </c>
      <c r="E38" s="63">
        <f t="shared" ref="E38:E57" si="9">D38/H38</f>
        <v>-38603.196182113665</v>
      </c>
      <c r="F38" s="36">
        <v>727776646</v>
      </c>
      <c r="G38" s="36">
        <v>87000052</v>
      </c>
      <c r="H38" s="36">
        <v>41227</v>
      </c>
      <c r="I38" s="72">
        <v>0.58701161863537987</v>
      </c>
      <c r="J38" s="33">
        <v>116057087</v>
      </c>
      <c r="K38" s="51">
        <f t="shared" ref="K38:K57" si="10">J38/H38</f>
        <v>2815.0747568341135</v>
      </c>
      <c r="L38" s="36">
        <v>61791</v>
      </c>
      <c r="M38" s="36">
        <v>100913018</v>
      </c>
      <c r="N38" s="63">
        <v>-1167687480</v>
      </c>
      <c r="O38" s="63">
        <v>-742031254</v>
      </c>
      <c r="P38" s="78">
        <f t="shared" ref="P38:P57" si="11">O38/N38</f>
        <v>0.6354707631189126</v>
      </c>
      <c r="Q38" s="78">
        <f t="shared" ref="Q38:Q57" si="12">N38/D38</f>
        <v>0.73370524974952012</v>
      </c>
      <c r="R38" s="36">
        <v>657102</v>
      </c>
      <c r="S38" s="36">
        <v>82356</v>
      </c>
      <c r="T38" s="36">
        <v>574746</v>
      </c>
      <c r="U38" s="64">
        <f t="shared" ref="U38:U57" si="13">T38/H38</f>
        <v>13.941009532587866</v>
      </c>
      <c r="V38" s="37">
        <f t="shared" ref="V38:V57" si="14">T38/D38</f>
        <v>-3.611361470387074E-4</v>
      </c>
    </row>
    <row r="39" spans="1:22" ht="10.5" customHeight="1">
      <c r="A39" s="12" t="s">
        <v>73</v>
      </c>
      <c r="B39" s="36">
        <f t="shared" si="8"/>
        <v>29154</v>
      </c>
      <c r="C39" s="36">
        <v>143956</v>
      </c>
      <c r="D39" s="91">
        <v>390072664.85000002</v>
      </c>
      <c r="E39" s="36">
        <f t="shared" si="9"/>
        <v>2253.3225397146325</v>
      </c>
      <c r="F39" s="36">
        <v>17018799</v>
      </c>
      <c r="G39" s="36">
        <v>62992213</v>
      </c>
      <c r="H39" s="36">
        <v>173110</v>
      </c>
      <c r="I39" s="73">
        <v>0.80292207792207793</v>
      </c>
      <c r="J39" s="51">
        <v>516569627.93000001</v>
      </c>
      <c r="K39" s="51">
        <f t="shared" si="10"/>
        <v>2984.0542310091851</v>
      </c>
      <c r="L39" s="36">
        <v>125752</v>
      </c>
      <c r="M39" s="36">
        <v>318960549</v>
      </c>
      <c r="N39" s="63">
        <v>-491430926.07999992</v>
      </c>
      <c r="O39" s="63">
        <v>-485487000</v>
      </c>
      <c r="P39" s="76">
        <f t="shared" si="11"/>
        <v>0.98790485953455787</v>
      </c>
      <c r="Q39" s="78">
        <f t="shared" si="12"/>
        <v>-1.2598445632404838</v>
      </c>
      <c r="R39" s="36">
        <v>1443351</v>
      </c>
      <c r="S39" s="36">
        <v>60515</v>
      </c>
      <c r="T39" s="36">
        <v>1382836</v>
      </c>
      <c r="U39" s="38">
        <f t="shared" si="13"/>
        <v>7.9881924787707241</v>
      </c>
      <c r="V39" s="37">
        <f t="shared" si="14"/>
        <v>3.5450728149119624E-3</v>
      </c>
    </row>
    <row r="40" spans="1:22" ht="10.5" customHeight="1">
      <c r="A40" s="12" t="s">
        <v>74</v>
      </c>
      <c r="B40" s="36">
        <f t="shared" si="8"/>
        <v>174933</v>
      </c>
      <c r="C40" s="36">
        <v>181031</v>
      </c>
      <c r="D40" s="91">
        <v>2546786407.1099997</v>
      </c>
      <c r="E40" s="36">
        <f t="shared" si="9"/>
        <v>7154.6179026811687</v>
      </c>
      <c r="F40" s="36">
        <v>25885334</v>
      </c>
      <c r="G40" s="36">
        <v>380123252.21000004</v>
      </c>
      <c r="H40" s="36">
        <v>355964</v>
      </c>
      <c r="I40" s="73">
        <v>0.84656582952815829</v>
      </c>
      <c r="J40" s="51">
        <v>1280402420</v>
      </c>
      <c r="K40" s="51">
        <f t="shared" si="10"/>
        <v>3596.9997527839896</v>
      </c>
      <c r="L40" s="36">
        <v>446596</v>
      </c>
      <c r="M40" s="36">
        <v>1122528363.05</v>
      </c>
      <c r="N40" s="63">
        <v>-210382294.15000001</v>
      </c>
      <c r="O40" s="63">
        <v>-223698274</v>
      </c>
      <c r="P40" s="76">
        <f t="shared" si="11"/>
        <v>1.0632942040289088</v>
      </c>
      <c r="Q40" s="78">
        <f t="shared" si="12"/>
        <v>-8.2606964432770852E-2</v>
      </c>
      <c r="R40" s="36">
        <v>29962476</v>
      </c>
      <c r="S40" s="36">
        <v>2176900</v>
      </c>
      <c r="T40" s="36">
        <v>27785576</v>
      </c>
      <c r="U40" s="38">
        <f t="shared" si="13"/>
        <v>78.05726421772988</v>
      </c>
      <c r="V40" s="37">
        <f t="shared" si="14"/>
        <v>1.0910053517809552E-2</v>
      </c>
    </row>
    <row r="41" spans="1:22" ht="10.5" customHeight="1">
      <c r="A41" s="12" t="s">
        <v>64</v>
      </c>
      <c r="B41" s="36">
        <f t="shared" si="8"/>
        <v>174635</v>
      </c>
      <c r="C41" s="36">
        <v>150211</v>
      </c>
      <c r="D41" s="91">
        <v>4067070684.8800001</v>
      </c>
      <c r="E41" s="36">
        <f t="shared" si="9"/>
        <v>12519.996197829125</v>
      </c>
      <c r="F41" s="36">
        <v>14926092.5</v>
      </c>
      <c r="G41" s="36">
        <v>643382244.10000002</v>
      </c>
      <c r="H41" s="36">
        <v>324846</v>
      </c>
      <c r="I41" s="73">
        <v>0.84267896610046378</v>
      </c>
      <c r="J41" s="51">
        <v>1280485894</v>
      </c>
      <c r="K41" s="51">
        <f t="shared" si="10"/>
        <v>3941.8244152613852</v>
      </c>
      <c r="L41" s="36">
        <v>585196</v>
      </c>
      <c r="M41" s="36">
        <v>1467014869</v>
      </c>
      <c r="N41" s="36">
        <v>691113770.27999997</v>
      </c>
      <c r="O41" s="36">
        <v>639689693</v>
      </c>
      <c r="P41" s="76">
        <f t="shared" si="11"/>
        <v>0.92559245743408369</v>
      </c>
      <c r="Q41" s="78">
        <f t="shared" si="12"/>
        <v>0.16992912684043784</v>
      </c>
      <c r="R41" s="36">
        <v>71525644</v>
      </c>
      <c r="S41" s="36">
        <v>12630851</v>
      </c>
      <c r="T41" s="36">
        <v>58894793</v>
      </c>
      <c r="U41" s="38">
        <f t="shared" si="13"/>
        <v>181.30065631099043</v>
      </c>
      <c r="V41" s="37">
        <f t="shared" si="14"/>
        <v>1.4480887489600566E-2</v>
      </c>
    </row>
    <row r="42" spans="1:22" ht="10.5" customHeight="1">
      <c r="A42" s="12" t="s">
        <v>63</v>
      </c>
      <c r="B42" s="36">
        <f t="shared" si="8"/>
        <v>199507</v>
      </c>
      <c r="C42" s="36">
        <v>91113</v>
      </c>
      <c r="D42" s="91">
        <v>5063242471.4900007</v>
      </c>
      <c r="E42" s="36">
        <f t="shared" si="9"/>
        <v>17422.209316254906</v>
      </c>
      <c r="F42" s="36">
        <v>14803555</v>
      </c>
      <c r="G42" s="36">
        <v>560274028.75999999</v>
      </c>
      <c r="H42" s="36">
        <v>290620</v>
      </c>
      <c r="I42" s="73">
        <v>0.82964595454104262</v>
      </c>
      <c r="J42" s="51">
        <v>1190225851</v>
      </c>
      <c r="K42" s="51">
        <f t="shared" si="10"/>
        <v>4095.4712373546213</v>
      </c>
      <c r="L42" s="36">
        <v>579540</v>
      </c>
      <c r="M42" s="36">
        <v>1451754401</v>
      </c>
      <c r="N42" s="36">
        <v>1875791745.73</v>
      </c>
      <c r="O42" s="36">
        <v>1573706249</v>
      </c>
      <c r="P42" s="76">
        <f t="shared" si="11"/>
        <v>0.83895573833414128</v>
      </c>
      <c r="Q42" s="78">
        <f t="shared" si="12"/>
        <v>0.3704724307184909</v>
      </c>
      <c r="R42" s="36">
        <v>125210306</v>
      </c>
      <c r="S42" s="36">
        <v>28357858</v>
      </c>
      <c r="T42" s="36">
        <v>96852448</v>
      </c>
      <c r="U42" s="38">
        <f t="shared" si="13"/>
        <v>333.26146858440575</v>
      </c>
      <c r="V42" s="37">
        <f t="shared" si="14"/>
        <v>1.9128542341267426E-2</v>
      </c>
    </row>
    <row r="43" spans="1:22" ht="10.5" customHeight="1">
      <c r="A43" s="12" t="s">
        <v>62</v>
      </c>
      <c r="B43" s="36">
        <f t="shared" si="8"/>
        <v>211176</v>
      </c>
      <c r="C43" s="36">
        <v>40029</v>
      </c>
      <c r="D43" s="91">
        <v>5634714442.54</v>
      </c>
      <c r="E43" s="36">
        <f t="shared" si="9"/>
        <v>22430.741595668875</v>
      </c>
      <c r="F43" s="36">
        <v>14989125</v>
      </c>
      <c r="G43" s="36">
        <v>490511174.68000001</v>
      </c>
      <c r="H43" s="36">
        <v>251205</v>
      </c>
      <c r="I43" s="73">
        <v>0.80397949124985602</v>
      </c>
      <c r="J43" s="51">
        <v>1050321452</v>
      </c>
      <c r="K43" s="51">
        <f t="shared" si="10"/>
        <v>4181.1327481538983</v>
      </c>
      <c r="L43" s="36">
        <v>521249</v>
      </c>
      <c r="M43" s="36">
        <v>1305304044</v>
      </c>
      <c r="N43" s="36">
        <v>2803566896.8600001</v>
      </c>
      <c r="O43" s="36">
        <v>2684134240</v>
      </c>
      <c r="P43" s="76">
        <f t="shared" si="11"/>
        <v>0.95739974780207138</v>
      </c>
      <c r="Q43" s="78">
        <f t="shared" si="12"/>
        <v>0.49755261343753499</v>
      </c>
      <c r="R43" s="36">
        <v>174925483</v>
      </c>
      <c r="S43" s="36">
        <v>32933593</v>
      </c>
      <c r="T43" s="36">
        <v>141991890</v>
      </c>
      <c r="U43" s="38">
        <f t="shared" si="13"/>
        <v>565.24308831432495</v>
      </c>
      <c r="V43" s="37">
        <f t="shared" si="14"/>
        <v>2.5199482857199293E-2</v>
      </c>
    </row>
    <row r="44" spans="1:22" ht="10.5" customHeight="1">
      <c r="A44" s="12" t="s">
        <v>61</v>
      </c>
      <c r="B44" s="36">
        <f t="shared" si="8"/>
        <v>194084</v>
      </c>
      <c r="C44" s="36">
        <v>20977</v>
      </c>
      <c r="D44" s="91">
        <v>5900287084.3299999</v>
      </c>
      <c r="E44" s="36">
        <f t="shared" si="9"/>
        <v>27435.411740529431</v>
      </c>
      <c r="F44" s="36">
        <v>13575206</v>
      </c>
      <c r="G44" s="36">
        <v>488113205.93000001</v>
      </c>
      <c r="H44" s="36">
        <v>215061</v>
      </c>
      <c r="I44" s="73">
        <v>0.76638621323725931</v>
      </c>
      <c r="J44" s="51">
        <v>915404546</v>
      </c>
      <c r="K44" s="51">
        <f t="shared" si="10"/>
        <v>4256.4879080818928</v>
      </c>
      <c r="L44" s="36">
        <v>456014</v>
      </c>
      <c r="M44" s="36">
        <v>1142073114</v>
      </c>
      <c r="N44" s="36">
        <v>3368271424.3999996</v>
      </c>
      <c r="O44" s="36">
        <v>3226694536</v>
      </c>
      <c r="P44" s="76">
        <f t="shared" si="11"/>
        <v>0.95796749413529847</v>
      </c>
      <c r="Q44" s="78">
        <f t="shared" si="12"/>
        <v>0.57086568437414931</v>
      </c>
      <c r="R44" s="36">
        <v>208220803</v>
      </c>
      <c r="S44" s="36">
        <v>29831978.34</v>
      </c>
      <c r="T44" s="36">
        <v>178388824.66</v>
      </c>
      <c r="U44" s="38">
        <f t="shared" si="13"/>
        <v>829.48012266287242</v>
      </c>
      <c r="V44" s="37">
        <f t="shared" si="14"/>
        <v>3.023392287703518E-2</v>
      </c>
    </row>
    <row r="45" spans="1:22" ht="10.5" customHeight="1">
      <c r="A45" s="12" t="s">
        <v>60</v>
      </c>
      <c r="B45" s="36">
        <f t="shared" si="8"/>
        <v>290500</v>
      </c>
      <c r="C45" s="36">
        <v>22126</v>
      </c>
      <c r="D45" s="91">
        <v>10803651794.200001</v>
      </c>
      <c r="E45" s="36">
        <f t="shared" si="9"/>
        <v>34557.752055811099</v>
      </c>
      <c r="F45" s="36">
        <v>24557403</v>
      </c>
      <c r="G45" s="36">
        <v>953151782.36000001</v>
      </c>
      <c r="H45" s="36">
        <v>312626</v>
      </c>
      <c r="I45" s="73">
        <v>0.69308260875348615</v>
      </c>
      <c r="J45" s="51">
        <v>1376476401</v>
      </c>
      <c r="K45" s="51">
        <f t="shared" si="10"/>
        <v>4402.9492140768843</v>
      </c>
      <c r="L45" s="36">
        <v>674777</v>
      </c>
      <c r="M45" s="36">
        <v>1690143402</v>
      </c>
      <c r="N45" s="36">
        <v>6808437611.8399992</v>
      </c>
      <c r="O45" s="36">
        <v>6487767098</v>
      </c>
      <c r="P45" s="76">
        <f t="shared" si="11"/>
        <v>0.95290101310727338</v>
      </c>
      <c r="Q45" s="78">
        <f t="shared" si="12"/>
        <v>0.63019780177431728</v>
      </c>
      <c r="R45" s="36">
        <v>421896823</v>
      </c>
      <c r="S45" s="36">
        <v>39757231</v>
      </c>
      <c r="T45" s="36">
        <v>382139592</v>
      </c>
      <c r="U45" s="38">
        <f t="shared" si="13"/>
        <v>1222.3538413311753</v>
      </c>
      <c r="V45" s="37">
        <f t="shared" si="14"/>
        <v>3.5371335477986592E-2</v>
      </c>
    </row>
    <row r="46" spans="1:22" ht="10.5" customHeight="1">
      <c r="A46" s="12" t="s">
        <v>59</v>
      </c>
      <c r="B46" s="36">
        <f t="shared" si="8"/>
        <v>178195</v>
      </c>
      <c r="C46" s="36">
        <v>13220</v>
      </c>
      <c r="D46" s="91">
        <v>8543818060.6399994</v>
      </c>
      <c r="E46" s="36">
        <f t="shared" si="9"/>
        <v>44635.049816576546</v>
      </c>
      <c r="F46" s="36">
        <v>20848239</v>
      </c>
      <c r="G46" s="36">
        <v>941328145.12999988</v>
      </c>
      <c r="H46" s="36">
        <v>191415</v>
      </c>
      <c r="I46" s="73">
        <v>0.58678638541548511</v>
      </c>
      <c r="J46" s="51">
        <v>904744459</v>
      </c>
      <c r="K46" s="51">
        <f t="shared" si="10"/>
        <v>4726.6121202622571</v>
      </c>
      <c r="L46" s="36">
        <v>429526</v>
      </c>
      <c r="M46" s="36">
        <v>1076223308</v>
      </c>
      <c r="N46" s="36">
        <v>5642370387.5100002</v>
      </c>
      <c r="O46" s="36">
        <v>5299823466</v>
      </c>
      <c r="P46" s="76">
        <f t="shared" si="11"/>
        <v>0.93929024541383088</v>
      </c>
      <c r="Q46" s="78">
        <f t="shared" si="12"/>
        <v>0.66040385545000035</v>
      </c>
      <c r="R46" s="36">
        <v>348391568</v>
      </c>
      <c r="S46" s="36">
        <v>22296590.75</v>
      </c>
      <c r="T46" s="36">
        <v>326094977.25</v>
      </c>
      <c r="U46" s="38">
        <f t="shared" si="13"/>
        <v>1703.6020021941854</v>
      </c>
      <c r="V46" s="37">
        <f t="shared" si="14"/>
        <v>3.8167359713834184E-2</v>
      </c>
    </row>
    <row r="47" spans="1:22" ht="10.5" customHeight="1">
      <c r="A47" s="12" t="s">
        <v>58</v>
      </c>
      <c r="B47" s="36">
        <f t="shared" si="8"/>
        <v>122697</v>
      </c>
      <c r="C47" s="36">
        <v>9100</v>
      </c>
      <c r="D47" s="91">
        <v>7214872789.4800005</v>
      </c>
      <c r="E47" s="36">
        <f t="shared" si="9"/>
        <v>54742.314236894621</v>
      </c>
      <c r="F47" s="36">
        <v>24167629</v>
      </c>
      <c r="G47" s="36">
        <v>938872791</v>
      </c>
      <c r="H47" s="36">
        <v>131797</v>
      </c>
      <c r="I47" s="73">
        <v>0.51314426768207688</v>
      </c>
      <c r="J47" s="51">
        <v>672436816</v>
      </c>
      <c r="K47" s="51">
        <f t="shared" si="10"/>
        <v>5102.0646600453729</v>
      </c>
      <c r="L47" s="36">
        <v>309979</v>
      </c>
      <c r="M47" s="36">
        <v>775103137</v>
      </c>
      <c r="N47" s="36">
        <v>4852627674.4800005</v>
      </c>
      <c r="O47" s="36">
        <v>4505017503</v>
      </c>
      <c r="P47" s="76">
        <f t="shared" si="11"/>
        <v>0.92836660984561326</v>
      </c>
      <c r="Q47" s="78">
        <f t="shared" si="12"/>
        <v>0.67258672690052312</v>
      </c>
      <c r="R47" s="36">
        <v>297846385</v>
      </c>
      <c r="S47" s="36">
        <v>16124840.32</v>
      </c>
      <c r="T47" s="36">
        <v>281721544.68000001</v>
      </c>
      <c r="U47" s="38">
        <f t="shared" si="13"/>
        <v>2137.5414059500595</v>
      </c>
      <c r="V47" s="37">
        <f t="shared" si="14"/>
        <v>3.9047333598282968E-2</v>
      </c>
    </row>
    <row r="48" spans="1:22" ht="10.5" customHeight="1">
      <c r="A48" s="12" t="s">
        <v>57</v>
      </c>
      <c r="B48" s="36">
        <f t="shared" si="8"/>
        <v>89678</v>
      </c>
      <c r="C48" s="36">
        <v>5937</v>
      </c>
      <c r="D48" s="91">
        <v>6190348699.7199993</v>
      </c>
      <c r="E48" s="36">
        <f t="shared" si="9"/>
        <v>64742.443128379433</v>
      </c>
      <c r="F48" s="36">
        <v>19370816</v>
      </c>
      <c r="G48" s="36">
        <v>870600260.04999995</v>
      </c>
      <c r="H48" s="36">
        <v>95615</v>
      </c>
      <c r="I48" s="73">
        <v>0.45411584786656028</v>
      </c>
      <c r="J48" s="51">
        <v>517417319</v>
      </c>
      <c r="K48" s="51">
        <f t="shared" si="10"/>
        <v>5411.4659729122004</v>
      </c>
      <c r="L48" s="36">
        <v>234506</v>
      </c>
      <c r="M48" s="36">
        <v>576213353</v>
      </c>
      <c r="N48" s="36">
        <v>4245488583.6699996</v>
      </c>
      <c r="O48" s="36">
        <v>3909717424</v>
      </c>
      <c r="P48" s="76">
        <f t="shared" si="11"/>
        <v>0.92091106758324071</v>
      </c>
      <c r="Q48" s="78">
        <f t="shared" si="12"/>
        <v>0.6858238185939397</v>
      </c>
      <c r="R48" s="36">
        <v>259795831</v>
      </c>
      <c r="S48" s="36">
        <v>12928202</v>
      </c>
      <c r="T48" s="36">
        <v>246867629</v>
      </c>
      <c r="U48" s="38">
        <f t="shared" si="13"/>
        <v>2581.8922658578676</v>
      </c>
      <c r="V48" s="37">
        <f t="shared" si="14"/>
        <v>3.9879438295804932E-2</v>
      </c>
    </row>
    <row r="49" spans="1:22" ht="10.5" customHeight="1">
      <c r="A49" s="12" t="s">
        <v>56</v>
      </c>
      <c r="B49" s="36">
        <f t="shared" si="8"/>
        <v>64922</v>
      </c>
      <c r="C49" s="36">
        <v>4203</v>
      </c>
      <c r="D49" s="91">
        <v>5164081231.0900002</v>
      </c>
      <c r="E49" s="36">
        <f t="shared" si="9"/>
        <v>74706.419256274865</v>
      </c>
      <c r="F49" s="36">
        <v>16978358</v>
      </c>
      <c r="G49" s="36">
        <v>782403547</v>
      </c>
      <c r="H49" s="36">
        <v>69125</v>
      </c>
      <c r="I49" s="73">
        <v>0.38962539596649642</v>
      </c>
      <c r="J49" s="51">
        <v>388910389</v>
      </c>
      <c r="K49" s="51">
        <f t="shared" si="10"/>
        <v>5626.1900759493674</v>
      </c>
      <c r="L49" s="36">
        <v>172216</v>
      </c>
      <c r="M49" s="36">
        <v>425174460</v>
      </c>
      <c r="N49" s="36">
        <v>3584571193.0900002</v>
      </c>
      <c r="O49" s="36">
        <v>3270058513</v>
      </c>
      <c r="P49" s="76">
        <f t="shared" si="11"/>
        <v>0.91225932945723376</v>
      </c>
      <c r="Q49" s="78">
        <f t="shared" si="12"/>
        <v>0.69413532295141545</v>
      </c>
      <c r="R49" s="36">
        <v>218927461</v>
      </c>
      <c r="S49" s="36">
        <v>9861993</v>
      </c>
      <c r="T49" s="36">
        <v>209065468</v>
      </c>
      <c r="U49" s="38">
        <f t="shared" si="13"/>
        <v>3024.4552332730559</v>
      </c>
      <c r="V49" s="37">
        <f t="shared" si="14"/>
        <v>4.0484542873054662E-2</v>
      </c>
    </row>
    <row r="50" spans="1:22" ht="10.5" customHeight="1">
      <c r="A50" s="12" t="s">
        <v>55</v>
      </c>
      <c r="B50" s="36">
        <f t="shared" si="8"/>
        <v>45095</v>
      </c>
      <c r="C50" s="36">
        <v>2946</v>
      </c>
      <c r="D50" s="91">
        <v>4067986853.3000002</v>
      </c>
      <c r="E50" s="36">
        <f t="shared" si="9"/>
        <v>84677.397500052044</v>
      </c>
      <c r="F50" s="36">
        <v>13251870</v>
      </c>
      <c r="G50" s="36">
        <v>686214554.64999998</v>
      </c>
      <c r="H50" s="36">
        <v>48041</v>
      </c>
      <c r="I50" s="73">
        <v>0.32197982641332396</v>
      </c>
      <c r="J50" s="51">
        <v>277559646</v>
      </c>
      <c r="K50" s="51">
        <f t="shared" si="10"/>
        <v>5777.5576278595363</v>
      </c>
      <c r="L50" s="36">
        <v>120303</v>
      </c>
      <c r="M50" s="36">
        <v>295880859</v>
      </c>
      <c r="N50" s="36">
        <v>2821583663.6500001</v>
      </c>
      <c r="O50" s="36">
        <v>2543827112</v>
      </c>
      <c r="P50" s="76">
        <f t="shared" si="11"/>
        <v>0.90156005110594728</v>
      </c>
      <c r="Q50" s="78">
        <f t="shared" si="12"/>
        <v>0.69360687863607462</v>
      </c>
      <c r="R50" s="36">
        <v>171174661</v>
      </c>
      <c r="S50" s="36">
        <v>7103738.4000000004</v>
      </c>
      <c r="T50" s="36">
        <v>164070922.59999999</v>
      </c>
      <c r="U50" s="38">
        <f t="shared" si="13"/>
        <v>3415.227047730064</v>
      </c>
      <c r="V50" s="37">
        <f t="shared" si="14"/>
        <v>4.0332215544625884E-2</v>
      </c>
    </row>
    <row r="51" spans="1:22" ht="10.5" customHeight="1">
      <c r="A51" s="12" t="s">
        <v>54</v>
      </c>
      <c r="B51" s="36">
        <f t="shared" si="8"/>
        <v>30232</v>
      </c>
      <c r="C51" s="36">
        <v>2109</v>
      </c>
      <c r="D51" s="91">
        <v>3060942144.8400002</v>
      </c>
      <c r="E51" s="36">
        <f t="shared" si="9"/>
        <v>94645.871953248206</v>
      </c>
      <c r="F51" s="36">
        <v>13425166</v>
      </c>
      <c r="G51" s="36">
        <v>563149403</v>
      </c>
      <c r="H51" s="36">
        <v>32341</v>
      </c>
      <c r="I51" s="73">
        <v>0.26230797930150695</v>
      </c>
      <c r="J51" s="51">
        <v>189879390</v>
      </c>
      <c r="K51" s="51">
        <f t="shared" si="10"/>
        <v>5871.1663213877118</v>
      </c>
      <c r="L51" s="36">
        <v>80539</v>
      </c>
      <c r="M51" s="36">
        <v>198424313</v>
      </c>
      <c r="N51" s="36">
        <v>2122914204.8399999</v>
      </c>
      <c r="O51" s="36">
        <v>1885082600</v>
      </c>
      <c r="P51" s="76">
        <f t="shared" si="11"/>
        <v>0.88796928095456173</v>
      </c>
      <c r="Q51" s="78">
        <f t="shared" si="12"/>
        <v>0.6935492748266131</v>
      </c>
      <c r="R51" s="36">
        <v>127442393</v>
      </c>
      <c r="S51" s="36">
        <v>5030683</v>
      </c>
      <c r="T51" s="36">
        <v>122411710</v>
      </c>
      <c r="U51" s="38">
        <f t="shared" si="13"/>
        <v>3785.0316935159703</v>
      </c>
      <c r="V51" s="37">
        <f t="shared" si="14"/>
        <v>3.9991513791384853E-2</v>
      </c>
    </row>
    <row r="52" spans="1:22" ht="10.5" customHeight="1">
      <c r="A52" s="12" t="s">
        <v>53</v>
      </c>
      <c r="B52" s="36">
        <f t="shared" si="8"/>
        <v>51370</v>
      </c>
      <c r="C52" s="36">
        <v>3527</v>
      </c>
      <c r="D52" s="91">
        <v>6450553911.71</v>
      </c>
      <c r="E52" s="36">
        <f t="shared" si="9"/>
        <v>117502.84918501922</v>
      </c>
      <c r="F52" s="36">
        <v>53035024</v>
      </c>
      <c r="G52" s="36">
        <v>1210940030.0699999</v>
      </c>
      <c r="H52" s="36">
        <v>54897</v>
      </c>
      <c r="I52" s="73">
        <v>0.16531108186808718</v>
      </c>
      <c r="J52" s="51">
        <v>323531909</v>
      </c>
      <c r="K52" s="51">
        <f t="shared" si="10"/>
        <v>5893.4351421753463</v>
      </c>
      <c r="L52" s="36">
        <v>134265</v>
      </c>
      <c r="M52" s="36">
        <v>268905089</v>
      </c>
      <c r="N52" s="36">
        <v>4700211907.6400003</v>
      </c>
      <c r="O52" s="36">
        <v>4006758819</v>
      </c>
      <c r="P52" s="76">
        <f t="shared" si="11"/>
        <v>0.85246344159232035</v>
      </c>
      <c r="Q52" s="78">
        <f t="shared" si="12"/>
        <v>0.72865244938228946</v>
      </c>
      <c r="R52" s="36">
        <v>274597108</v>
      </c>
      <c r="S52" s="36">
        <v>7726422</v>
      </c>
      <c r="T52" s="36">
        <v>266870686</v>
      </c>
      <c r="U52" s="38">
        <f t="shared" si="13"/>
        <v>4861.2981765852419</v>
      </c>
      <c r="V52" s="37">
        <f t="shared" si="14"/>
        <v>4.1371747241044962E-2</v>
      </c>
    </row>
    <row r="53" spans="1:22" ht="10.5" customHeight="1">
      <c r="A53" s="12" t="s">
        <v>52</v>
      </c>
      <c r="B53" s="36">
        <f t="shared" si="8"/>
        <v>10370</v>
      </c>
      <c r="C53" s="36">
        <v>697</v>
      </c>
      <c r="D53" s="91">
        <v>1882099341.3299999</v>
      </c>
      <c r="E53" s="36">
        <f t="shared" si="9"/>
        <v>170064.09517755487</v>
      </c>
      <c r="F53" s="36">
        <v>23737895</v>
      </c>
      <c r="G53" s="36">
        <v>276104585</v>
      </c>
      <c r="H53" s="36">
        <v>11067</v>
      </c>
      <c r="I53" s="73">
        <v>8.887514756310079E-2</v>
      </c>
      <c r="J53" s="51">
        <v>64535344</v>
      </c>
      <c r="K53" s="51">
        <f t="shared" si="10"/>
        <v>5831.3313454414019</v>
      </c>
      <c r="L53" s="36">
        <v>26905</v>
      </c>
      <c r="M53" s="36">
        <v>53848310</v>
      </c>
      <c r="N53" s="36">
        <v>1511348997.3299999</v>
      </c>
      <c r="O53" s="36">
        <v>1174230229</v>
      </c>
      <c r="P53" s="76">
        <f t="shared" si="11"/>
        <v>0.77694181229777814</v>
      </c>
      <c r="Q53" s="78">
        <f t="shared" si="12"/>
        <v>0.80301234060365467</v>
      </c>
      <c r="R53" s="36">
        <v>83079053</v>
      </c>
      <c r="S53" s="36">
        <v>2820244</v>
      </c>
      <c r="T53" s="36">
        <v>80258809</v>
      </c>
      <c r="U53" s="38">
        <f t="shared" si="13"/>
        <v>7252.0835818198248</v>
      </c>
      <c r="V53" s="37">
        <f t="shared" si="14"/>
        <v>4.2643237387929002E-2</v>
      </c>
    </row>
    <row r="54" spans="1:22" ht="10.5" customHeight="1">
      <c r="A54" s="12" t="s">
        <v>51</v>
      </c>
      <c r="B54" s="36">
        <f t="shared" si="8"/>
        <v>6796</v>
      </c>
      <c r="C54" s="36">
        <v>680</v>
      </c>
      <c r="D54" s="91">
        <v>2077566652</v>
      </c>
      <c r="E54" s="36">
        <f t="shared" si="9"/>
        <v>277898.16104868916</v>
      </c>
      <c r="F54" s="36">
        <v>44085624</v>
      </c>
      <c r="G54" s="36">
        <v>199269770.40000001</v>
      </c>
      <c r="H54" s="36">
        <v>7476</v>
      </c>
      <c r="I54" s="73">
        <v>5.4723527603320304E-2</v>
      </c>
      <c r="J54" s="51">
        <v>42565380</v>
      </c>
      <c r="K54" s="51">
        <f t="shared" si="10"/>
        <v>5693.6035313001603</v>
      </c>
      <c r="L54" s="36">
        <v>18212</v>
      </c>
      <c r="M54" s="36">
        <v>36568023</v>
      </c>
      <c r="N54" s="36">
        <v>1843249102.5999999</v>
      </c>
      <c r="O54" s="36">
        <v>1294390975</v>
      </c>
      <c r="P54" s="76">
        <f t="shared" si="11"/>
        <v>0.7022333406668656</v>
      </c>
      <c r="Q54" s="78">
        <f t="shared" si="12"/>
        <v>0.88721538768711417</v>
      </c>
      <c r="R54" s="36">
        <v>95094313</v>
      </c>
      <c r="S54" s="36">
        <v>6632576</v>
      </c>
      <c r="T54" s="36">
        <v>88461737</v>
      </c>
      <c r="U54" s="38">
        <f t="shared" si="13"/>
        <v>11832.763108614232</v>
      </c>
      <c r="V54" s="37">
        <f t="shared" si="14"/>
        <v>4.2579494099426851E-2</v>
      </c>
    </row>
    <row r="55" spans="1:22" ht="10.5" customHeight="1">
      <c r="A55" s="12" t="s">
        <v>50</v>
      </c>
      <c r="B55" s="36">
        <f t="shared" si="8"/>
        <v>966</v>
      </c>
      <c r="C55" s="36">
        <v>186</v>
      </c>
      <c r="D55" s="91">
        <v>791689636</v>
      </c>
      <c r="E55" s="36">
        <f t="shared" si="9"/>
        <v>687230.5868055555</v>
      </c>
      <c r="F55" s="36">
        <v>22316527</v>
      </c>
      <c r="G55" s="36">
        <v>43267488</v>
      </c>
      <c r="H55" s="36">
        <v>1152</v>
      </c>
      <c r="I55" s="73">
        <v>4.0904733160529776E-2</v>
      </c>
      <c r="J55" s="51">
        <v>6287541</v>
      </c>
      <c r="K55" s="51">
        <f t="shared" si="10"/>
        <v>5457.934895833333</v>
      </c>
      <c r="L55" s="36">
        <v>2787</v>
      </c>
      <c r="M55" s="36">
        <v>5606500</v>
      </c>
      <c r="N55" s="36">
        <v>758844634</v>
      </c>
      <c r="O55" s="36">
        <v>416150464</v>
      </c>
      <c r="P55" s="76">
        <f t="shared" si="11"/>
        <v>0.54840008791575645</v>
      </c>
      <c r="Q55" s="78">
        <f t="shared" si="12"/>
        <v>0.9585127801268829</v>
      </c>
      <c r="R55" s="36">
        <v>31584546</v>
      </c>
      <c r="S55" s="36">
        <v>4147897</v>
      </c>
      <c r="T55" s="36">
        <v>27436649</v>
      </c>
      <c r="U55" s="38">
        <f t="shared" si="13"/>
        <v>23816.535590277777</v>
      </c>
      <c r="V55" s="37">
        <f t="shared" si="14"/>
        <v>3.4655814289325876E-2</v>
      </c>
    </row>
    <row r="56" spans="1:22" ht="10.5" customHeight="1">
      <c r="A56" s="8" t="s">
        <v>15</v>
      </c>
      <c r="B56" s="36">
        <f t="shared" si="8"/>
        <v>729</v>
      </c>
      <c r="C56" s="36">
        <v>167</v>
      </c>
      <c r="D56" s="91">
        <v>2346282333</v>
      </c>
      <c r="E56" s="36">
        <f t="shared" si="9"/>
        <v>2618618.6752232141</v>
      </c>
      <c r="F56" s="36">
        <v>45371394</v>
      </c>
      <c r="G56" s="36">
        <v>64071115</v>
      </c>
      <c r="H56" s="36">
        <v>896</v>
      </c>
      <c r="I56" s="73">
        <v>4.4746304434678384E-2</v>
      </c>
      <c r="J56" s="51">
        <v>4939966</v>
      </c>
      <c r="K56" s="51">
        <f t="shared" si="10"/>
        <v>5513.3549107142853</v>
      </c>
      <c r="L56" s="36">
        <v>2345</v>
      </c>
      <c r="M56" s="36">
        <v>4680200</v>
      </c>
      <c r="N56" s="36">
        <v>2317962446</v>
      </c>
      <c r="O56" s="36">
        <v>663248716</v>
      </c>
      <c r="P56" s="76">
        <f t="shared" si="11"/>
        <v>0.28613436647540924</v>
      </c>
      <c r="Q56" s="78">
        <f t="shared" si="12"/>
        <v>0.98792988951001914</v>
      </c>
      <c r="R56" s="36">
        <v>50950108</v>
      </c>
      <c r="S56" s="36">
        <v>5729818</v>
      </c>
      <c r="T56" s="36">
        <v>45220290</v>
      </c>
      <c r="U56" s="38">
        <f t="shared" si="13"/>
        <v>50469.073660714283</v>
      </c>
      <c r="V56" s="37">
        <f t="shared" si="14"/>
        <v>1.9273166474462814E-2</v>
      </c>
    </row>
    <row r="57" spans="1:22" ht="10.5" customHeight="1" thickBot="1">
      <c r="A57" s="24" t="s">
        <v>1</v>
      </c>
      <c r="B57" s="30">
        <f>SUM(B38:B56)</f>
        <v>1875405</v>
      </c>
      <c r="C57" s="30">
        <f>SUM(C38:C56)</f>
        <v>733076</v>
      </c>
      <c r="D57" s="88">
        <f>SUM(D38:D56)</f>
        <v>80604573233.510025</v>
      </c>
      <c r="E57" s="84">
        <f t="shared" si="9"/>
        <v>30900.962373699491</v>
      </c>
      <c r="F57" s="30">
        <f>SUM(F38:F56)</f>
        <v>1150120702.5</v>
      </c>
      <c r="G57" s="30">
        <f t="shared" ref="G57:T57" si="15">SUM(G38:G56)</f>
        <v>10241769642.34</v>
      </c>
      <c r="H57" s="30">
        <f t="shared" si="15"/>
        <v>2608481</v>
      </c>
      <c r="I57" s="74">
        <v>0.59674854889644757</v>
      </c>
      <c r="J57" s="30">
        <f>SUM(J38:J56)</f>
        <v>11118751437.93</v>
      </c>
      <c r="K57" s="83">
        <f t="shared" si="10"/>
        <v>4262.5387871063658</v>
      </c>
      <c r="L57" s="30">
        <f t="shared" si="15"/>
        <v>4982498</v>
      </c>
      <c r="M57" s="30">
        <f>SUM(M38:M56)</f>
        <v>12315319312.049999</v>
      </c>
      <c r="N57" s="30">
        <f t="shared" si="15"/>
        <v>48078853543.689995</v>
      </c>
      <c r="O57" s="30">
        <f t="shared" si="15"/>
        <v>42129081109</v>
      </c>
      <c r="P57" s="81">
        <f t="shared" si="11"/>
        <v>0.87624970239185618</v>
      </c>
      <c r="Q57" s="82">
        <f t="shared" si="12"/>
        <v>0.5964779864835511</v>
      </c>
      <c r="R57" s="30">
        <f t="shared" si="15"/>
        <v>2992725415</v>
      </c>
      <c r="S57" s="30">
        <f t="shared" si="15"/>
        <v>246234286.81</v>
      </c>
      <c r="T57" s="30">
        <f t="shared" si="15"/>
        <v>2746491128.1899996</v>
      </c>
      <c r="U57" s="65">
        <f t="shared" si="13"/>
        <v>1052.9082359388469</v>
      </c>
      <c r="V57" s="34">
        <f t="shared" si="14"/>
        <v>3.4073638976208749E-2</v>
      </c>
    </row>
    <row r="58" spans="1:22" ht="10.5" customHeight="1">
      <c r="A58" s="100" t="s">
        <v>134</v>
      </c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2"/>
      <c r="T58" s="103"/>
      <c r="U58" s="104"/>
      <c r="V58" s="92"/>
    </row>
    <row r="59" spans="1:22" ht="10.5" customHeight="1">
      <c r="A59" s="100" t="s">
        <v>135</v>
      </c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2"/>
      <c r="T59" s="103"/>
      <c r="U59" s="104"/>
      <c r="V59" s="92"/>
    </row>
    <row r="60" spans="1:22" ht="10.5" customHeight="1">
      <c r="A60" s="100" t="s">
        <v>120</v>
      </c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2"/>
      <c r="V60" s="92"/>
    </row>
    <row r="61" spans="1:22" ht="10.5" customHeight="1">
      <c r="A61" s="100" t="s">
        <v>125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6"/>
      <c r="S61" s="106"/>
      <c r="T61" s="106"/>
      <c r="U61" s="106"/>
    </row>
    <row r="62" spans="1:22" ht="10.5" customHeight="1">
      <c r="A62" s="107" t="s">
        <v>95</v>
      </c>
      <c r="B62" s="107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6"/>
      <c r="O62" s="106"/>
      <c r="P62" s="106"/>
      <c r="Q62" s="106"/>
      <c r="R62" s="106"/>
      <c r="S62" s="106"/>
      <c r="T62" s="106"/>
      <c r="U62" s="106"/>
    </row>
    <row r="63" spans="1:22" ht="10.5" customHeight="1">
      <c r="A63" s="107" t="s">
        <v>96</v>
      </c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6"/>
      <c r="O63" s="106"/>
      <c r="P63" s="106"/>
      <c r="Q63" s="106"/>
      <c r="R63" s="106"/>
      <c r="S63" s="106"/>
      <c r="T63" s="106"/>
      <c r="U63" s="106"/>
    </row>
    <row r="64" spans="1:22" ht="10.5" customHeight="1">
      <c r="A64" s="107" t="s">
        <v>136</v>
      </c>
      <c r="B64" s="107"/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6"/>
      <c r="O64" s="106"/>
      <c r="P64" s="106"/>
      <c r="Q64" s="106"/>
      <c r="R64" s="106"/>
      <c r="S64" s="106"/>
      <c r="T64" s="106"/>
      <c r="U64" s="106"/>
    </row>
    <row r="65" spans="1:22" ht="10.5" customHeight="1">
      <c r="A65" s="107" t="s">
        <v>137</v>
      </c>
      <c r="B65" s="107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6"/>
      <c r="O65" s="106"/>
      <c r="P65" s="106"/>
      <c r="Q65" s="106"/>
      <c r="R65" s="106"/>
      <c r="S65" s="106"/>
      <c r="T65" s="106"/>
      <c r="U65" s="106"/>
    </row>
    <row r="66" spans="1:22" ht="10.5" customHeight="1">
      <c r="A66" s="108" t="s">
        <v>132</v>
      </c>
      <c r="B66" s="107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6"/>
      <c r="O66" s="106"/>
      <c r="P66" s="106"/>
      <c r="Q66" s="106"/>
      <c r="R66" s="106"/>
      <c r="S66" s="106"/>
      <c r="T66" s="106"/>
      <c r="U66" s="106"/>
    </row>
    <row r="67" spans="1:22" ht="10.5" customHeight="1">
      <c r="A67" s="107" t="s">
        <v>98</v>
      </c>
      <c r="B67" s="107"/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6"/>
      <c r="O67" s="106"/>
      <c r="P67" s="106"/>
      <c r="Q67" s="106"/>
      <c r="R67" s="106"/>
      <c r="S67" s="106"/>
      <c r="T67" s="106"/>
      <c r="U67" s="106"/>
    </row>
    <row r="68" spans="1:22" ht="10.5" customHeight="1">
      <c r="A68" s="107" t="s">
        <v>99</v>
      </c>
      <c r="B68" s="107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6"/>
      <c r="O68" s="106"/>
      <c r="P68" s="106"/>
      <c r="Q68" s="106"/>
      <c r="R68" s="106"/>
      <c r="S68" s="106"/>
      <c r="T68" s="106"/>
      <c r="U68" s="106"/>
    </row>
    <row r="69" spans="1:22" ht="10.5" customHeight="1">
      <c r="A69" s="108" t="s">
        <v>69</v>
      </c>
      <c r="B69" s="107"/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6"/>
      <c r="O69" s="106"/>
      <c r="P69" s="106"/>
      <c r="Q69" s="106"/>
      <c r="R69" s="106"/>
      <c r="S69" s="106"/>
      <c r="T69" s="106"/>
      <c r="U69" s="106"/>
    </row>
    <row r="70" spans="1:22" ht="10.5" customHeight="1"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</row>
  </sheetData>
  <printOptions horizontalCentered="1"/>
  <pageMargins left="0" right="0" top="0.4" bottom="0" header="0" footer="0"/>
  <pageSetup scale="76" orientation="landscape" r:id="rId1"/>
  <headerFooter alignWithMargins="0"/>
  <ignoredErrors>
    <ignoredError sqref="E36 K36 E57 K57" formula="1"/>
    <ignoredError sqref="V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2013 Calculation All Std Ded</vt:lpstr>
      <vt:lpstr>' 2013 Calculation All Std Ded'!Print_Area</vt:lpstr>
    </vt:vector>
  </TitlesOfParts>
  <Company>NC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rvafc00</dc:creator>
  <cp:lastModifiedBy>afbryan</cp:lastModifiedBy>
  <cp:lastPrinted>2015-11-20T20:26:56Z</cp:lastPrinted>
  <dcterms:created xsi:type="dcterms:W3CDTF">2005-06-27T11:45:55Z</dcterms:created>
  <dcterms:modified xsi:type="dcterms:W3CDTF">2015-11-20T20:28:04Z</dcterms:modified>
</cp:coreProperties>
</file>